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2020年政府决算公开目录表" sheetId="1" r:id="rId1"/>
    <sheet name="一般公共收入情况表" sheetId="2" r:id="rId2"/>
    <sheet name="一般公共预算收入决算明细表  " sheetId="3" r:id="rId3"/>
    <sheet name="一般公共支出明细表" sheetId="4" r:id="rId4"/>
    <sheet name="一般公共预算基本支出表" sheetId="5" r:id="rId5"/>
    <sheet name="一般公共预算转移性收支决算表" sheetId="6" r:id="rId6"/>
    <sheet name="一般地方政府债务余额情况表" sheetId="7" r:id="rId7"/>
    <sheet name="政府性基金收入情况表" sheetId="8" r:id="rId8"/>
    <sheet name="政府性基金支出表" sheetId="9" r:id="rId9"/>
    <sheet name="政府性基金预算转移性收支决算表" sheetId="10" r:id="rId10"/>
    <sheet name="专项地方政府专项债务余额情况表" sheetId="11" r:id="rId11"/>
    <sheet name="国有资本经营预算收支决算表" sheetId="12" r:id="rId12"/>
    <sheet name="国有资本经营预算转移性收支决算表" sheetId="13" r:id="rId13"/>
    <sheet name="社保基金收支总表" sheetId="14" r:id="rId14"/>
    <sheet name="专业性较强的名词进行解释" sheetId="15" r:id="rId15"/>
  </sheets>
  <externalReferences>
    <externalReference r:id="rId16"/>
  </externalReferences>
  <definedNames>
    <definedName name="_xlnm.Print_Titles" localSheetId="1">一般公共收入情况表!$1:$4</definedName>
    <definedName name="_xlnm.Print_Titles" localSheetId="2">'一般公共预算收入决算明细表  '!$1:$4</definedName>
    <definedName name="_xlnm.Print_Titles" localSheetId="3">一般公共支出明细表!$1:$4</definedName>
    <definedName name="_xlnm.Print_Titles" localSheetId="7">政府性基金收入情况表!$1:$4</definedName>
    <definedName name="_xlnm.Print_Titles" localSheetId="8">政府性基金支出表!$1:$4</definedName>
    <definedName name="_xlnm.Print_Titles" localSheetId="13">社保基金收支总表!$1:$4</definedName>
  </definedNames>
  <calcPr calcId="144525"/>
</workbook>
</file>

<file path=xl/sharedStrings.xml><?xml version="1.0" encoding="utf-8"?>
<sst xmlns="http://schemas.openxmlformats.org/spreadsheetml/2006/main" count="1706" uniqueCount="1468">
  <si>
    <t>2019年政府决算公开目录表</t>
  </si>
  <si>
    <t>表一：交城县一般公共收入情况总表</t>
  </si>
  <si>
    <t xml:space="preserve">表二：交城县一般公共预算收入决算明细表  </t>
  </si>
  <si>
    <t>表三：交城县一般公共支出明细表</t>
  </si>
  <si>
    <t>表四：交城县一般公共预算基本支出表</t>
  </si>
  <si>
    <t>表五：交城县一般公共预算转移性收支决算表</t>
  </si>
  <si>
    <t>表六：交城县一般地方政府债务余额情况表</t>
  </si>
  <si>
    <t>表七：交城县政府性基金收入情况表</t>
  </si>
  <si>
    <t>表八：交城县政府性基金支出表</t>
  </si>
  <si>
    <t>表九：交城县政府性基金预算转移性收支决算表</t>
  </si>
  <si>
    <t>表十：交城县专项地方政府专项债务余额情况表</t>
  </si>
  <si>
    <t>表十一：交城县国有资本经营预算收支决算表</t>
  </si>
  <si>
    <t>表十二：交城县国有资本经营预算转移性收支决算表</t>
  </si>
  <si>
    <t>表十三：交城县社会保险基金收支总表</t>
  </si>
  <si>
    <t>表十四：专业性较强的名词解释</t>
  </si>
  <si>
    <t>交城县二○二○年一般公共预算收入情况表</t>
  </si>
  <si>
    <t>单位：万元</t>
  </si>
  <si>
    <t>收入项目</t>
  </si>
  <si>
    <t>2019年同期数</t>
  </si>
  <si>
    <t>2020年完成数</t>
  </si>
  <si>
    <t>为去年同期的%</t>
  </si>
  <si>
    <t>备注</t>
  </si>
  <si>
    <t>一、税收收入</t>
  </si>
  <si>
    <t>1、增值税</t>
  </si>
  <si>
    <t>2、环保税</t>
  </si>
  <si>
    <t>3、企业所得税</t>
  </si>
  <si>
    <t>4、个人所得税</t>
  </si>
  <si>
    <t>5、资源税</t>
  </si>
  <si>
    <t>6、城市维护建设税</t>
  </si>
  <si>
    <t>7、房产税</t>
  </si>
  <si>
    <t>8、印花税</t>
  </si>
  <si>
    <t>9、城镇土地使用税</t>
  </si>
  <si>
    <t>10、土地增值税</t>
  </si>
  <si>
    <t>11、车船税</t>
  </si>
  <si>
    <t>12、耕地占用税</t>
  </si>
  <si>
    <t>13、契税</t>
  </si>
  <si>
    <t>14.其他税收收入</t>
  </si>
  <si>
    <t>二、非税收入</t>
  </si>
  <si>
    <t>1、专项收入</t>
  </si>
  <si>
    <t>2、行政事业性收费收入</t>
  </si>
  <si>
    <t>3、罚没收入</t>
  </si>
  <si>
    <t>4、国有资本经营收入</t>
  </si>
  <si>
    <t>5、国有资源（资产）有偿使用收入</t>
  </si>
  <si>
    <t>6、捐赠收入</t>
  </si>
  <si>
    <t>7、政府住房基金收入</t>
  </si>
  <si>
    <t>8、其他收入</t>
  </si>
  <si>
    <t>一般公共预算收入合计</t>
  </si>
  <si>
    <t>三、上级补助收入</t>
  </si>
  <si>
    <t>1、返还性收入</t>
  </si>
  <si>
    <t xml:space="preserve">      增值税和消费税税收返还收入 </t>
  </si>
  <si>
    <t xml:space="preserve">      所得税基数返还收入</t>
  </si>
  <si>
    <t xml:space="preserve">      成品油价格和税费改革税收返还收入</t>
  </si>
  <si>
    <t xml:space="preserve">      消费税税收返还收入</t>
  </si>
  <si>
    <t xml:space="preserve">      增值税“五五分享”税收返还收入 </t>
  </si>
  <si>
    <t>2、一般性转移支付收入</t>
  </si>
  <si>
    <t xml:space="preserve">      体制补助收入</t>
  </si>
  <si>
    <t xml:space="preserve">    均衡性转移支付收入</t>
  </si>
  <si>
    <t xml:space="preserve">    县级基本财力保障机制奖补资金收入</t>
  </si>
  <si>
    <t xml:space="preserve">    结算补助收入</t>
  </si>
  <si>
    <t xml:space="preserve">    资源枯竭型城市转移支付补助收入</t>
  </si>
  <si>
    <t xml:space="preserve">    企业事业单位划转补助收入</t>
  </si>
  <si>
    <t xml:space="preserve">    成品油税费改革转移支付补助收入</t>
  </si>
  <si>
    <t xml:space="preserve">    基层公检法司转移支付收入</t>
  </si>
  <si>
    <t xml:space="preserve">    城乡义务教育转移支付收入</t>
  </si>
  <si>
    <t xml:space="preserve">    基本养老金转移支付收入</t>
  </si>
  <si>
    <t xml:space="preserve">    城乡居民基本医疗保险转移支付收入</t>
  </si>
  <si>
    <t xml:space="preserve">    农村综合改革转移支付收入</t>
  </si>
  <si>
    <t xml:space="preserve">    产粮(油)大县奖励资金收入</t>
  </si>
  <si>
    <t xml:space="preserve">    重点生态功能区转移支付收入</t>
  </si>
  <si>
    <t xml:space="preserve">    固定数额补助收入</t>
  </si>
  <si>
    <t xml:space="preserve">    革命老区转移支付收入</t>
  </si>
  <si>
    <t xml:space="preserve">    民族地区转移支付收入</t>
  </si>
  <si>
    <t xml:space="preserve">    边境地区转移支付收入</t>
  </si>
  <si>
    <t xml:space="preserve">    贫困地区转移支付收入</t>
  </si>
  <si>
    <t xml:space="preserve">    一般公共服务共同财政事权转移支付收入  </t>
  </si>
  <si>
    <t xml:space="preserve">    外交共同财政事权转移支付收入  </t>
  </si>
  <si>
    <t xml:space="preserve">    国防共同财政事权转移支付收入  </t>
  </si>
  <si>
    <t xml:space="preserve">    公共安全共同财政事权转移支付收入  </t>
  </si>
  <si>
    <t xml:space="preserve">    教育共同财政事权转移支付收入  </t>
  </si>
  <si>
    <t xml:space="preserve">    科学技术共同财政事权转移支付收入  </t>
  </si>
  <si>
    <t xml:space="preserve">    文化旅游体育与传媒共同财政事权转移支付收入  </t>
  </si>
  <si>
    <t xml:space="preserve">    社会保障和就业共同财政事权转移支付收入  </t>
  </si>
  <si>
    <t xml:space="preserve">    卫生健康共同财政事权转移支付收入  </t>
  </si>
  <si>
    <t xml:space="preserve">    节能环保共同财政事权转移支付收入  </t>
  </si>
  <si>
    <t xml:space="preserve">    城乡社区共同财政事权转移支付收入  </t>
  </si>
  <si>
    <t xml:space="preserve">    农林水共同财政事权转移支付收入  </t>
  </si>
  <si>
    <t xml:space="preserve">    交通运输共同财政事权转移支付收入  </t>
  </si>
  <si>
    <t xml:space="preserve">    资源勘探信息等共同财政事权转移支付收入  </t>
  </si>
  <si>
    <t xml:space="preserve">    商业服务业等共同财政事权转移支付收入  </t>
  </si>
  <si>
    <t xml:space="preserve">    金融共同财政事权转移支付收入  </t>
  </si>
  <si>
    <t xml:space="preserve">    自然资源海洋气象等共同财政事权转移支付收入  </t>
  </si>
  <si>
    <t xml:space="preserve">    住房保障共同财政事权转移支付收入  </t>
  </si>
  <si>
    <t xml:space="preserve">    粮油物资储备共同财政事权转移支付收入  </t>
  </si>
  <si>
    <t xml:space="preserve">    其他共同财政事权转移支付收入  </t>
  </si>
  <si>
    <t xml:space="preserve">    其他一般性转移支付收入</t>
  </si>
  <si>
    <t>3、专项转移支付收入</t>
  </si>
  <si>
    <t>四、债务转贷收入</t>
  </si>
  <si>
    <t>五、上年结余收入</t>
  </si>
  <si>
    <t>六、调入资金（基金转列）</t>
  </si>
  <si>
    <t>2016年由政府性基金转列为一般公共预算</t>
  </si>
  <si>
    <t>七、调入预算稳定调节基金</t>
  </si>
  <si>
    <t>一般公共预算收入总计</t>
  </si>
  <si>
    <t>2020年度交城县一般公共预算收入决算明细表</t>
  </si>
  <si>
    <t>单位:万元</t>
  </si>
  <si>
    <t>预算科目</t>
  </si>
  <si>
    <t>决算数</t>
  </si>
  <si>
    <t>税收收入</t>
  </si>
  <si>
    <t xml:space="preserve">  增值税</t>
  </si>
  <si>
    <t xml:space="preserve">    国内增值税</t>
  </si>
  <si>
    <t xml:space="preserve">      国有企业增值税</t>
  </si>
  <si>
    <t xml:space="preserve">      集体企业增值税</t>
  </si>
  <si>
    <t xml:space="preserve">      股份制企业增值税</t>
  </si>
  <si>
    <t xml:space="preserve">      联营企业增值税</t>
  </si>
  <si>
    <t xml:space="preserve">      港澳台和外商投资企业增值税</t>
  </si>
  <si>
    <t xml:space="preserve">      私营企业增值税</t>
  </si>
  <si>
    <t xml:space="preserve">      其他增值税</t>
  </si>
  <si>
    <t xml:space="preserve">      增值税税款滞纳金、罚款收入</t>
  </si>
  <si>
    <t xml:space="preserve">      残疾人就业增值税退税</t>
  </si>
  <si>
    <t xml:space="preserve">      软件增值税退税</t>
  </si>
  <si>
    <t xml:space="preserve">      宣传文化单位增值税退税</t>
  </si>
  <si>
    <t xml:space="preserve">      核电站增值税退税</t>
  </si>
  <si>
    <t xml:space="preserve">      资源综合利用增值税退税</t>
  </si>
  <si>
    <t xml:space="preserve">      黄金增值税退税</t>
  </si>
  <si>
    <t xml:space="preserve">      光伏发电增值税退税</t>
  </si>
  <si>
    <t xml:space="preserve">      风力发电增值税退税</t>
  </si>
  <si>
    <t xml:space="preserve">      增值税留抵退税</t>
  </si>
  <si>
    <t xml:space="preserve">      增值税留抵退税省级调库</t>
  </si>
  <si>
    <t xml:space="preserve">      增值税留抵退税省级以下调库</t>
  </si>
  <si>
    <t xml:space="preserve">      其他增值税退税</t>
  </si>
  <si>
    <t xml:space="preserve">      免抵调增增值税</t>
  </si>
  <si>
    <t xml:space="preserve">      成品油价格和税费改革增值税划出</t>
  </si>
  <si>
    <t xml:space="preserve">    改征增值税(项)</t>
  </si>
  <si>
    <t xml:space="preserve">      改征增值税(目)</t>
  </si>
  <si>
    <t xml:space="preserve">      中国铁路总公司改征增值税收入</t>
  </si>
  <si>
    <t xml:space="preserve">      改征增值税税款滞纳金、罚款收入</t>
  </si>
  <si>
    <t xml:space="preserve">      管道运输增值税退税</t>
  </si>
  <si>
    <t xml:space="preserve">      融资租赁增值税退税</t>
  </si>
  <si>
    <t xml:space="preserve">      改征增值税留抵退税</t>
  </si>
  <si>
    <t xml:space="preserve">      改征增值税留抵退税省级调库</t>
  </si>
  <si>
    <t xml:space="preserve">      改征增值税留抵退税省级以下调库</t>
  </si>
  <si>
    <t xml:space="preserve">      其他改征增值税国内退税</t>
  </si>
  <si>
    <t xml:space="preserve">      免抵调增改征增值税</t>
  </si>
  <si>
    <t xml:space="preserve">  企业所得税</t>
  </si>
  <si>
    <t xml:space="preserve">    国有冶金工业所得税</t>
  </si>
  <si>
    <t xml:space="preserve">    国有有色金属工业所得税</t>
  </si>
  <si>
    <t xml:space="preserve">    国有煤炭工业所得税</t>
  </si>
  <si>
    <t xml:space="preserve">    国有电力工业所得税</t>
  </si>
  <si>
    <t xml:space="preserve">    国有石油和化学工业所得税</t>
  </si>
  <si>
    <t xml:space="preserve">    国有机械工业所得税</t>
  </si>
  <si>
    <t xml:space="preserve">    国有汽车工业所得税</t>
  </si>
  <si>
    <t xml:space="preserve">    国有核工业所得税</t>
  </si>
  <si>
    <t xml:space="preserve">    国有航空工业所得税</t>
  </si>
  <si>
    <t xml:space="preserve">    国有航天工业所得税</t>
  </si>
  <si>
    <t xml:space="preserve">    国有电子工业所得税</t>
  </si>
  <si>
    <t xml:space="preserve">    国有兵器工业所得税</t>
  </si>
  <si>
    <t xml:space="preserve">    国有船舶工业所得税</t>
  </si>
  <si>
    <t xml:space="preserve">    国有建筑材料工业所得税</t>
  </si>
  <si>
    <t xml:space="preserve">    国有烟草企业所得税</t>
  </si>
  <si>
    <t xml:space="preserve">    国有纺织企业所得税</t>
  </si>
  <si>
    <t xml:space="preserve">    国有铁道企业所得税</t>
  </si>
  <si>
    <t xml:space="preserve">      中国铁路总公司集中缴纳的铁路运输企业所得税</t>
  </si>
  <si>
    <t xml:space="preserve">      其他国有铁道企业所得税</t>
  </si>
  <si>
    <t xml:space="preserve">    国有交通企业所得税</t>
  </si>
  <si>
    <t xml:space="preserve">    国有民航企业所得税</t>
  </si>
  <si>
    <t xml:space="preserve">    国有外贸企业所得税</t>
  </si>
  <si>
    <t xml:space="preserve">    国有银行所得税</t>
  </si>
  <si>
    <t xml:space="preserve">      其他国有银行所得税</t>
  </si>
  <si>
    <t xml:space="preserve">    国有非银行金融企业所得税</t>
  </si>
  <si>
    <t xml:space="preserve">      其他国有非银行金融企业所得税</t>
  </si>
  <si>
    <t xml:space="preserve">    国有保险企业所得税</t>
  </si>
  <si>
    <t xml:space="preserve">    国有文教企业所得税</t>
  </si>
  <si>
    <t xml:space="preserve">      国有电影企业所得税</t>
  </si>
  <si>
    <t xml:space="preserve">      国有出版企业所得税</t>
  </si>
  <si>
    <t xml:space="preserve">      其他国有文教企业所得税</t>
  </si>
  <si>
    <t xml:space="preserve">    国有水产企业所得税</t>
  </si>
  <si>
    <t xml:space="preserve">    国有森林工业企业所得税</t>
  </si>
  <si>
    <t xml:space="preserve">    国有电信企业所得税</t>
  </si>
  <si>
    <t xml:space="preserve">    国有农垦企业所得税</t>
  </si>
  <si>
    <t xml:space="preserve">    其他国有企业所得税</t>
  </si>
  <si>
    <t xml:space="preserve">    集体企业所得税</t>
  </si>
  <si>
    <t xml:space="preserve">    股份制企业所得税</t>
  </si>
  <si>
    <t xml:space="preserve">      跨省合资铁路企业所得税</t>
  </si>
  <si>
    <t xml:space="preserve">      其他股份制企业所得税</t>
  </si>
  <si>
    <t xml:space="preserve">    联营企业所得税</t>
  </si>
  <si>
    <t xml:space="preserve">    港澳台和外商投资企业所得税</t>
  </si>
  <si>
    <t xml:space="preserve">      其他港澳台和外商投资企业所得税</t>
  </si>
  <si>
    <t xml:space="preserve">    私营企业所得税</t>
  </si>
  <si>
    <t xml:space="preserve">    其他企业所得税</t>
  </si>
  <si>
    <t xml:space="preserve">    分支机构预缴所得税</t>
  </si>
  <si>
    <t xml:space="preserve">      国有企业分支机构预缴所得税</t>
  </si>
  <si>
    <t xml:space="preserve">      股份制企业分支机构预缴所得税</t>
  </si>
  <si>
    <t xml:space="preserve">      港澳台和外商投资企业分支机构预缴所得税</t>
  </si>
  <si>
    <t xml:space="preserve">      其他企业分支机构预缴所得税</t>
  </si>
  <si>
    <t xml:space="preserve">    总机构预缴所得税</t>
  </si>
  <si>
    <t xml:space="preserve">      国有企业总机构预缴所得税</t>
  </si>
  <si>
    <t xml:space="preserve">      股份制企业总机构预缴所得税</t>
  </si>
  <si>
    <t xml:space="preserve">      港澳台和外商投资企业总机构预缴所得税</t>
  </si>
  <si>
    <t xml:space="preserve">      其他企业总机构预缴所得税</t>
  </si>
  <si>
    <t xml:space="preserve">    总机构汇算清缴所得税</t>
  </si>
  <si>
    <t xml:space="preserve">      国有企业总机构汇算清缴所得税</t>
  </si>
  <si>
    <t xml:space="preserve">      股份制企业总机构汇算清缴所得税</t>
  </si>
  <si>
    <t xml:space="preserve">      港澳台和外商投资企业总机构汇算清缴所得税</t>
  </si>
  <si>
    <t xml:space="preserve">      其他企业总机构汇算清缴所得税</t>
  </si>
  <si>
    <t xml:space="preserve">    跨市县分支机构预缴所得税</t>
  </si>
  <si>
    <t xml:space="preserve">    跨市县总机构预缴所得税</t>
  </si>
  <si>
    <t xml:space="preserve">    跨市县总机构汇算清缴所得税</t>
  </si>
  <si>
    <t xml:space="preserve">    跨市县分支机构汇算清缴所得税</t>
  </si>
  <si>
    <t xml:space="preserve">      国有企业分支机构汇算清缴所得税</t>
  </si>
  <si>
    <t xml:space="preserve">      股份制企业分支机构汇算清缴所得税</t>
  </si>
  <si>
    <t xml:space="preserve">      港澳台和外商投资企业分支机构汇算清缴所得税</t>
  </si>
  <si>
    <t xml:space="preserve">      其他企业分支机构汇算清缴所得税</t>
  </si>
  <si>
    <t xml:space="preserve">    分支机构汇算清缴所得税</t>
  </si>
  <si>
    <t xml:space="preserve">    企业所得税税款滞纳金、罚款、加收利息收入</t>
  </si>
  <si>
    <t xml:space="preserve">      内资企业所得税税款滞纳金、罚款、加收利息收入</t>
  </si>
  <si>
    <t xml:space="preserve">      港澳台和外商投资企业所得税税款滞纳金、罚款、加收利息收入</t>
  </si>
  <si>
    <t xml:space="preserve">  企业所得税退税</t>
  </si>
  <si>
    <t xml:space="preserve">    国有冶金工业所得税退税</t>
  </si>
  <si>
    <t xml:space="preserve">    国有有色金属工业所得税退税</t>
  </si>
  <si>
    <t xml:space="preserve">    国有煤炭工业所得税退税</t>
  </si>
  <si>
    <t xml:space="preserve">    国有电力工业所得税退税</t>
  </si>
  <si>
    <t xml:space="preserve">    国有石油和化学工业所得税退税</t>
  </si>
  <si>
    <t xml:space="preserve">    国有机械工业所得税退税</t>
  </si>
  <si>
    <t xml:space="preserve">    国有汽车工业所得税退税</t>
  </si>
  <si>
    <t xml:space="preserve">    国有核工业所得税退税</t>
  </si>
  <si>
    <t xml:space="preserve">    国有航空工业所得税退税</t>
  </si>
  <si>
    <t xml:space="preserve">    国有航天工业所得税退税</t>
  </si>
  <si>
    <t xml:space="preserve">    国有电子工业所得税退税</t>
  </si>
  <si>
    <t xml:space="preserve">    国有兵器工业所得税退税</t>
  </si>
  <si>
    <t xml:space="preserve">    国有船舶工业所得税退税</t>
  </si>
  <si>
    <t xml:space="preserve">    国有建筑材料工业所得税退税</t>
  </si>
  <si>
    <t xml:space="preserve">    国有烟草企业所得税退税</t>
  </si>
  <si>
    <t xml:space="preserve">    国有纺织企业所得税退税</t>
  </si>
  <si>
    <t xml:space="preserve">    国有铁道企业所得税退税</t>
  </si>
  <si>
    <t xml:space="preserve">    国有交通企业所得税退税</t>
  </si>
  <si>
    <t xml:space="preserve">    国有民航企业所得税退税</t>
  </si>
  <si>
    <t xml:space="preserve">    国有外贸企业所得税退税</t>
  </si>
  <si>
    <t xml:space="preserve">    国有银行所得税退税</t>
  </si>
  <si>
    <t xml:space="preserve">      其他国有银行所得税退税</t>
  </si>
  <si>
    <t xml:space="preserve">    国有非银行金融企业所得税退税</t>
  </si>
  <si>
    <t xml:space="preserve">      其他国有非银行金融企业所得税退税</t>
  </si>
  <si>
    <t xml:space="preserve">    国有保险企业所得税退税</t>
  </si>
  <si>
    <t xml:space="preserve">    国有文教企业所得税退税</t>
  </si>
  <si>
    <t xml:space="preserve">      国有电影企业所得税退税</t>
  </si>
  <si>
    <t xml:space="preserve">      国有出版企业所得税退税</t>
  </si>
  <si>
    <t xml:space="preserve">      其他国有文教企业所得税退税</t>
  </si>
  <si>
    <t xml:space="preserve">    国有水产企业所得税退税</t>
  </si>
  <si>
    <t xml:space="preserve">    国有森林工业企业所得税退税</t>
  </si>
  <si>
    <t xml:space="preserve">    国有电信企业所得税退税</t>
  </si>
  <si>
    <t xml:space="preserve">    其他国有企业所得税退税</t>
  </si>
  <si>
    <t xml:space="preserve">    集体企业所得税退税</t>
  </si>
  <si>
    <t xml:space="preserve">    股份制企业所得税退税</t>
  </si>
  <si>
    <t xml:space="preserve">      其他股份制企业所得税退税</t>
  </si>
  <si>
    <t xml:space="preserve">    联营企业所得税退税</t>
  </si>
  <si>
    <t xml:space="preserve">    私营企业所得税退税</t>
  </si>
  <si>
    <t xml:space="preserve">    跨省市总分机构企业所得税退税</t>
  </si>
  <si>
    <t xml:space="preserve">      国有跨省市总分机构企业所得税退税</t>
  </si>
  <si>
    <t xml:space="preserve">      股份制跨省市总分机构企业所得税退税</t>
  </si>
  <si>
    <t xml:space="preserve">      港澳台和外商投资跨省市总分机构企业所得税退税</t>
  </si>
  <si>
    <t xml:space="preserve">      其他跨省市总分机构企业所得税退税</t>
  </si>
  <si>
    <t xml:space="preserve">    跨市县总分机构企业所得税退税</t>
  </si>
  <si>
    <t xml:space="preserve">      国有跨市县总分机构企业所得税退税</t>
  </si>
  <si>
    <t xml:space="preserve">      股份制跨市县总分机构企业所得税退税</t>
  </si>
  <si>
    <t xml:space="preserve">      港澳台和外商投资跨市县总分机构企业所得税退税</t>
  </si>
  <si>
    <t xml:space="preserve">      其他跨市县总分机构企业所得税退税</t>
  </si>
  <si>
    <t xml:space="preserve">    其他企业所得税退税</t>
  </si>
  <si>
    <t xml:space="preserve">  个人所得税(款)</t>
  </si>
  <si>
    <t xml:space="preserve">    个人所得税(项)</t>
  </si>
  <si>
    <t xml:space="preserve">      储蓄存款利息所得税</t>
  </si>
  <si>
    <t xml:space="preserve">      其他个人所得税</t>
  </si>
  <si>
    <t xml:space="preserve">    个人所得税汇算清缴退税</t>
  </si>
  <si>
    <t xml:space="preserve">    个人所得税代扣代缴手续费退库</t>
  </si>
  <si>
    <t xml:space="preserve">    个人所得税税款滞纳金、罚款、加收利息收入</t>
  </si>
  <si>
    <t xml:space="preserve">  资源税</t>
  </si>
  <si>
    <t xml:space="preserve">    水资源税收入</t>
  </si>
  <si>
    <t xml:space="preserve">    其他资源税</t>
  </si>
  <si>
    <t xml:space="preserve">    资源税税款滞纳金、罚款收入</t>
  </si>
  <si>
    <t xml:space="preserve">  城市维护建设税</t>
  </si>
  <si>
    <t xml:space="preserve">    国有企业城市维护建设税</t>
  </si>
  <si>
    <t xml:space="preserve">      中国铁路总公司集中缴纳的铁路运输企业城市维护建设税</t>
  </si>
  <si>
    <t xml:space="preserve">      其他国有企业城市维护建设税</t>
  </si>
  <si>
    <t xml:space="preserve">    集体企业城市维护建设税</t>
  </si>
  <si>
    <t xml:space="preserve">    股份制企业城市维护建设税</t>
  </si>
  <si>
    <t xml:space="preserve">    联营企业城市维护建设税</t>
  </si>
  <si>
    <t xml:space="preserve">    港澳台和外商投资企业城市维护建设税</t>
  </si>
  <si>
    <t xml:space="preserve">    私营企业城市维护建设税</t>
  </si>
  <si>
    <t xml:space="preserve">    其他城市维护建设税</t>
  </si>
  <si>
    <t xml:space="preserve">    城市维护建设税税款滞纳金、罚款收入</t>
  </si>
  <si>
    <t xml:space="preserve">    成品油价格和税费改革城市维护建设税划出</t>
  </si>
  <si>
    <t xml:space="preserve">  房产税</t>
  </si>
  <si>
    <t xml:space="preserve">    国有企业房产税</t>
  </si>
  <si>
    <t xml:space="preserve">    集体企业房产税</t>
  </si>
  <si>
    <t xml:space="preserve">    股份制企业房产税</t>
  </si>
  <si>
    <t xml:space="preserve">    联营企业房产税</t>
  </si>
  <si>
    <t xml:space="preserve">    港澳台和外商投资企业房产税</t>
  </si>
  <si>
    <t xml:space="preserve">    私营企业房产税</t>
  </si>
  <si>
    <t xml:space="preserve">    其他房产税</t>
  </si>
  <si>
    <t xml:space="preserve">    房产税税款滞纳金、罚款收入</t>
  </si>
  <si>
    <t xml:space="preserve">  印花税</t>
  </si>
  <si>
    <t xml:space="preserve">    其他印花税</t>
  </si>
  <si>
    <t xml:space="preserve">    印花税税款滞纳金、罚款收入</t>
  </si>
  <si>
    <t xml:space="preserve">  城镇土地使用税</t>
  </si>
  <si>
    <t xml:space="preserve">    国有企业城镇土地使用税</t>
  </si>
  <si>
    <t xml:space="preserve">    集体企业城镇土地使用税</t>
  </si>
  <si>
    <t xml:space="preserve">    股份制企业城镇土地使用税</t>
  </si>
  <si>
    <t xml:space="preserve">    联营企业城镇土地使用税</t>
  </si>
  <si>
    <t xml:space="preserve">    私营企业城镇土地使用税</t>
  </si>
  <si>
    <t xml:space="preserve">    港澳台和外商投资企业城镇土地使用税</t>
  </si>
  <si>
    <t xml:space="preserve">    其他城镇土地使用税</t>
  </si>
  <si>
    <t xml:space="preserve">    城镇土地使用税税款滞纳金、罚款收入</t>
  </si>
  <si>
    <t xml:space="preserve">  土地增值税</t>
  </si>
  <si>
    <t xml:space="preserve">    国有企业土地增值税</t>
  </si>
  <si>
    <t xml:space="preserve">    集体企业土地增值税</t>
  </si>
  <si>
    <t xml:space="preserve">    股份制企业土地增值税</t>
  </si>
  <si>
    <t xml:space="preserve">    联营企业土地增值税</t>
  </si>
  <si>
    <t xml:space="preserve">    港澳台和外商投资企业土地增值税</t>
  </si>
  <si>
    <t xml:space="preserve">    私营企业土地增值税</t>
  </si>
  <si>
    <t xml:space="preserve">    其他土地增值税</t>
  </si>
  <si>
    <t xml:space="preserve">    土地增值税税款滞纳金、罚款收入</t>
  </si>
  <si>
    <t xml:space="preserve">  车船税(款)</t>
  </si>
  <si>
    <t xml:space="preserve">    车船税(项)</t>
  </si>
  <si>
    <t xml:space="preserve">    车船税税款滞纳金、罚款收入</t>
  </si>
  <si>
    <t xml:space="preserve">  耕地占用税(款)</t>
  </si>
  <si>
    <t xml:space="preserve">    耕地占用税(项)</t>
  </si>
  <si>
    <t xml:space="preserve">    耕地占用税退税</t>
  </si>
  <si>
    <t xml:space="preserve">    耕地占用税税款滞纳金、罚款收入</t>
  </si>
  <si>
    <t xml:space="preserve">  契税(款)</t>
  </si>
  <si>
    <t xml:space="preserve">    契税(项)</t>
  </si>
  <si>
    <t xml:space="preserve">    契税税款滞纳金、罚款收入</t>
  </si>
  <si>
    <t xml:space="preserve">  烟叶税(款)</t>
  </si>
  <si>
    <t xml:space="preserve">    烟叶税(项)</t>
  </si>
  <si>
    <t xml:space="preserve">    烟叶税税款滞纳金、罚款收入</t>
  </si>
  <si>
    <t xml:space="preserve">  环境保护税(款)</t>
  </si>
  <si>
    <t xml:space="preserve">    环境保护税(项)</t>
  </si>
  <si>
    <t xml:space="preserve">    环境保护税税款滞纳金、罚款收入</t>
  </si>
  <si>
    <t xml:space="preserve">  其他税收收入(款)</t>
  </si>
  <si>
    <t xml:space="preserve">    其他税收收入(项)</t>
  </si>
  <si>
    <t xml:space="preserve">    其他税收收入税款滞纳金、罚款收入</t>
  </si>
  <si>
    <t>非税收入</t>
  </si>
  <si>
    <t xml:space="preserve">  专项收入</t>
  </si>
  <si>
    <t xml:space="preserve">    教育费附加收入(项)</t>
  </si>
  <si>
    <t xml:space="preserve">      教育费附加收入(目)</t>
  </si>
  <si>
    <t xml:space="preserve">      成品油价格和税费改革教育费附加收入划出</t>
  </si>
  <si>
    <t xml:space="preserve">      中国铁路总公司集中缴纳的铁路运输企业教育费附加</t>
  </si>
  <si>
    <t xml:space="preserve">      教育费附加滞纳金、罚款收入</t>
  </si>
  <si>
    <t xml:space="preserve">    场外核应急准备收入</t>
  </si>
  <si>
    <t xml:space="preserve">    地方教育附加收入(项)</t>
  </si>
  <si>
    <t xml:space="preserve">      地方教育附加收入(目)</t>
  </si>
  <si>
    <t xml:space="preserve">      地方教育附加滞纳金、罚款收入</t>
  </si>
  <si>
    <t xml:space="preserve">    文化事业建设费收入</t>
  </si>
  <si>
    <t xml:space="preserve">    残疾人就业保障金收入</t>
  </si>
  <si>
    <t xml:space="preserve">    教育资金收入</t>
  </si>
  <si>
    <t xml:space="preserve">    农田水利建设资金收入</t>
  </si>
  <si>
    <t xml:space="preserve">    森林植被恢复费</t>
  </si>
  <si>
    <t xml:space="preserve">    水利建设专项收入</t>
  </si>
  <si>
    <t xml:space="preserve">    其他专项收入(项)</t>
  </si>
  <si>
    <t xml:space="preserve">      广告收入</t>
  </si>
  <si>
    <t xml:space="preserve">      其他专项收入(目)</t>
  </si>
  <si>
    <t xml:space="preserve">  行政事业性收费收入</t>
  </si>
  <si>
    <t xml:space="preserve">    公安行政事业性收费收入</t>
  </si>
  <si>
    <t xml:space="preserve">      外国人签证费</t>
  </si>
  <si>
    <t xml:space="preserve">      外国人证件费</t>
  </si>
  <si>
    <t xml:space="preserve">      公民出入境证件费</t>
  </si>
  <si>
    <t xml:space="preserve">      中国国籍申请手续费</t>
  </si>
  <si>
    <t xml:space="preserve">      户籍管理证件工本费</t>
  </si>
  <si>
    <t xml:space="preserve">      居民身份证工本费</t>
  </si>
  <si>
    <t xml:space="preserve">      机动车号牌工本费</t>
  </si>
  <si>
    <t xml:space="preserve">      机动车行驶证工本费</t>
  </si>
  <si>
    <t xml:space="preserve">      机动车登记证书工本费</t>
  </si>
  <si>
    <t xml:space="preserve">      驾驶证工本费</t>
  </si>
  <si>
    <t xml:space="preserve">      驾驶许可考试费</t>
  </si>
  <si>
    <t xml:space="preserve">      临时入境机动车号牌和行驶证工本费</t>
  </si>
  <si>
    <t xml:space="preserve">      临时机动车驾驶证工本费</t>
  </si>
  <si>
    <t xml:space="preserve">      保安员资格考试费</t>
  </si>
  <si>
    <t xml:space="preserve">      消防职业技能鉴定考务考试费</t>
  </si>
  <si>
    <t xml:space="preserve">      其他缴入国库的公安行政事业性收费</t>
  </si>
  <si>
    <t xml:space="preserve">    法院行政事业性收费收入</t>
  </si>
  <si>
    <t xml:space="preserve">      诉讼费</t>
  </si>
  <si>
    <t xml:space="preserve">      其他缴入国库的法院行政事业性收费</t>
  </si>
  <si>
    <t xml:space="preserve">    司法行政事业性收费收入</t>
  </si>
  <si>
    <t xml:space="preserve">      法律职业资格考试考务费</t>
  </si>
  <si>
    <t xml:space="preserve">      其他缴入国库的司法行政事业性收费</t>
  </si>
  <si>
    <t xml:space="preserve">    外交行政事业性收费收入</t>
  </si>
  <si>
    <t xml:space="preserve">      认证费</t>
  </si>
  <si>
    <t xml:space="preserve">      签证费</t>
  </si>
  <si>
    <t xml:space="preserve">      驻外使领馆收费</t>
  </si>
  <si>
    <t xml:space="preserve">      其他缴入国库的外交行政事业性收费</t>
  </si>
  <si>
    <t xml:space="preserve">    商贸行政事业性收费收入</t>
  </si>
  <si>
    <t xml:space="preserve">      其他缴入国库的商贸行政事业性收费</t>
  </si>
  <si>
    <t xml:space="preserve">    财政行政事业性收费收入</t>
  </si>
  <si>
    <t xml:space="preserve">      考试考务费</t>
  </si>
  <si>
    <t xml:space="preserve">      其他缴入国库的财政行政事业性收费</t>
  </si>
  <si>
    <t xml:space="preserve">    税务行政事业性收费收入</t>
  </si>
  <si>
    <t xml:space="preserve">      缴入国库的税务行政事业性收费</t>
  </si>
  <si>
    <t xml:space="preserve">    审计行政事业性收费收入</t>
  </si>
  <si>
    <t xml:space="preserve">      其他缴入国库的审计行政事业性收费</t>
  </si>
  <si>
    <t xml:space="preserve">    科技行政事业性收费收入</t>
  </si>
  <si>
    <t xml:space="preserve">      中国国际化人才外语考试考务费</t>
  </si>
  <si>
    <t xml:space="preserve">      其他缴入国库的科技行政事业性收费</t>
  </si>
  <si>
    <t xml:space="preserve">    保密行政事业性收费收入</t>
  </si>
  <si>
    <t xml:space="preserve">      其他缴入国库的保密行政事业性收费</t>
  </si>
  <si>
    <t xml:space="preserve">    市场监管行政事业性收费收入</t>
  </si>
  <si>
    <t xml:space="preserve">      客运索道运营审查检验和定期检验费</t>
  </si>
  <si>
    <t xml:space="preserve">      压力管道安装审查检验和定期检验费</t>
  </si>
  <si>
    <t xml:space="preserve">      压力管道元件制造审查检验费</t>
  </si>
  <si>
    <t xml:space="preserve">      特种劳动防护用品检验费</t>
  </si>
  <si>
    <t xml:space="preserve">      一般劳动防护用品检验费</t>
  </si>
  <si>
    <t xml:space="preserve">      锅炉、压力容器检验费</t>
  </si>
  <si>
    <t xml:space="preserve">      特种设备检验检测费</t>
  </si>
  <si>
    <t xml:space="preserve">      其他缴入国库的市场监管行政事业性收费</t>
  </si>
  <si>
    <t xml:space="preserve">    广播电视行政事业性收费收入</t>
  </si>
  <si>
    <t xml:space="preserve">      其他缴入国库的广播电视行政事业性收费</t>
  </si>
  <si>
    <t xml:space="preserve">    应急管理行政事业性收费收入</t>
  </si>
  <si>
    <t xml:space="preserve">      缴入国库的应急管理行政事业性收费</t>
  </si>
  <si>
    <t xml:space="preserve">    档案行政事业性收费收入</t>
  </si>
  <si>
    <t xml:space="preserve">      其他缴入国库的档案行政事业性收费</t>
  </si>
  <si>
    <t xml:space="preserve">    贸促会行政事业性收费收入</t>
  </si>
  <si>
    <t xml:space="preserve">      其他缴入国库的贸促会行政事业性收费</t>
  </si>
  <si>
    <t xml:space="preserve">    人防办行政事业性收费收入</t>
  </si>
  <si>
    <t xml:space="preserve">      防空地下室易地建设费</t>
  </si>
  <si>
    <t xml:space="preserve">      其他缴入国库的人防办行政事业性收费</t>
  </si>
  <si>
    <t xml:space="preserve">    文化和旅游行政事业性收费收入</t>
  </si>
  <si>
    <t xml:space="preserve">      导游人员资格考试费和等级考核费</t>
  </si>
  <si>
    <t xml:space="preserve">      其他缴入国库的文化和旅游行政事业性收费</t>
  </si>
  <si>
    <t xml:space="preserve">    教育行政事业性收费收入</t>
  </si>
  <si>
    <t xml:space="preserve">      普通话水平测试费</t>
  </si>
  <si>
    <t xml:space="preserve">      其他缴入国库的教育行政事业性收费</t>
  </si>
  <si>
    <t xml:space="preserve">      公办幼儿园保育费</t>
  </si>
  <si>
    <t xml:space="preserve">      公办幼儿园住宿费</t>
  </si>
  <si>
    <t xml:space="preserve">    体育行政事业性收费收入</t>
  </si>
  <si>
    <t xml:space="preserve">      体育特殊专业招生考务费</t>
  </si>
  <si>
    <t xml:space="preserve">      外国团体来华登山注册费</t>
  </si>
  <si>
    <t xml:space="preserve">      其他缴入国库的体育行政事业性收费</t>
  </si>
  <si>
    <t xml:space="preserve">    发展与改革(物价)行政事业性收费收入</t>
  </si>
  <si>
    <t xml:space="preserve">      其他缴入国库的发展与改革(物价)行政事业性收费</t>
  </si>
  <si>
    <t xml:space="preserve">    统计行政事业性收费收入</t>
  </si>
  <si>
    <t xml:space="preserve">      统计专业技术资格考试考务费</t>
  </si>
  <si>
    <t xml:space="preserve">      其他缴入国库的统计行政事业性收费</t>
  </si>
  <si>
    <t xml:space="preserve">    自然资源行政事业性收费收入</t>
  </si>
  <si>
    <t xml:space="preserve">      土地复垦费</t>
  </si>
  <si>
    <t xml:space="preserve">      土地闲置费</t>
  </si>
  <si>
    <t xml:space="preserve">      耕地开垦费</t>
  </si>
  <si>
    <t xml:space="preserve">      不动产登记费</t>
  </si>
  <si>
    <t xml:space="preserve">      其他缴入国库的自然资源行政事业性收费</t>
  </si>
  <si>
    <t xml:space="preserve">    建设行政事业性收费收入</t>
  </si>
  <si>
    <t xml:space="preserve">      城市道路占用挖掘费</t>
  </si>
  <si>
    <t xml:space="preserve">      城镇垃圾处理费</t>
  </si>
  <si>
    <t xml:space="preserve">      其他缴入国库的建设行政事业性收费</t>
  </si>
  <si>
    <t xml:space="preserve">    知识产权行政事业性收费收入</t>
  </si>
  <si>
    <t xml:space="preserve">      专利代理人资格考试考务费</t>
  </si>
  <si>
    <t xml:space="preserve">      其他缴入国库的知识产权行政事业性收费</t>
  </si>
  <si>
    <t xml:space="preserve">    生态环境行政事业性收费收入</t>
  </si>
  <si>
    <t xml:space="preserve">      海洋废弃物收费</t>
  </si>
  <si>
    <t xml:space="preserve">      其他缴入国库的生态环境行政事业性收费</t>
  </si>
  <si>
    <t xml:space="preserve">    交通运输行政事业性收费收入</t>
  </si>
  <si>
    <t xml:space="preserve">      其他缴入国库的交通运输行政事业性收费</t>
  </si>
  <si>
    <t xml:space="preserve">    工业和信息产业行政事业性收费收入</t>
  </si>
  <si>
    <t xml:space="preserve">      无线电频率占用费</t>
  </si>
  <si>
    <t xml:space="preserve">      其他缴入国库的工业和信息产业行政事业性收费</t>
  </si>
  <si>
    <t xml:space="preserve">    农业农村行政事业性收费收入</t>
  </si>
  <si>
    <t xml:space="preserve">      渔业资源增殖保护费</t>
  </si>
  <si>
    <t xml:space="preserve">      海洋渔业船舶船员考试费</t>
  </si>
  <si>
    <t xml:space="preserve">      工人技术等级考核或职业技能鉴定费</t>
  </si>
  <si>
    <t xml:space="preserve">      农药实验费</t>
  </si>
  <si>
    <t xml:space="preserve">      执业兽医资格考试考务费</t>
  </si>
  <si>
    <t xml:space="preserve">      其他缴入国库的农业农村行政事业性收费</t>
  </si>
  <si>
    <t xml:space="preserve">    林业草原行政事业性收费收入</t>
  </si>
  <si>
    <t xml:space="preserve">      草原植被恢复费收入</t>
  </si>
  <si>
    <t xml:space="preserve">      其他缴入国库的林业草原行政事业性收费</t>
  </si>
  <si>
    <t xml:space="preserve">    水利行政事业性收费收入</t>
  </si>
  <si>
    <t xml:space="preserve">      水土保持补偿费</t>
  </si>
  <si>
    <t xml:space="preserve">      其他缴入国库的水利行政事业性收费</t>
  </si>
  <si>
    <t xml:space="preserve">    卫生健康行政事业性收费收入</t>
  </si>
  <si>
    <t xml:space="preserve">      预防接种劳务费</t>
  </si>
  <si>
    <t xml:space="preserve">      医疗事故鉴定费</t>
  </si>
  <si>
    <t xml:space="preserve">      预防接种异常反应鉴定费</t>
  </si>
  <si>
    <t xml:space="preserve">      职业病诊断鉴定费</t>
  </si>
  <si>
    <t xml:space="preserve">      社会抚养费</t>
  </si>
  <si>
    <t xml:space="preserve">      其他缴入国库的卫生健康行政事业性收费</t>
  </si>
  <si>
    <t xml:space="preserve">    药品监管行政事业性收费收入</t>
  </si>
  <si>
    <t xml:space="preserve">      药品注册费</t>
  </si>
  <si>
    <t xml:space="preserve">      医疗器械产品注册费</t>
  </si>
  <si>
    <t xml:space="preserve">      其他缴入国库的药品监管行政事业性收费</t>
  </si>
  <si>
    <t xml:space="preserve">    民政行政事业性收费收入</t>
  </si>
  <si>
    <t xml:space="preserve">      殡葬收费</t>
  </si>
  <si>
    <t xml:space="preserve">      其他缴入国库的民政行政事业性收费</t>
  </si>
  <si>
    <t xml:space="preserve">    人力资源和社会保障行政事业性收费收入</t>
  </si>
  <si>
    <t xml:space="preserve">      职业技能鉴定考试考务费</t>
  </si>
  <si>
    <t xml:space="preserve">      专业技术人员职业资格考试考务费</t>
  </si>
  <si>
    <t xml:space="preserve">      其他缴入国库的人力资源和社会保障行政事业性收费</t>
  </si>
  <si>
    <t xml:space="preserve">    仲裁委行政事业性收费收入</t>
  </si>
  <si>
    <t xml:space="preserve">      仲裁收费</t>
  </si>
  <si>
    <t xml:space="preserve">      其他缴入国库的仲裁委行政事业性收费</t>
  </si>
  <si>
    <t xml:space="preserve">    编办行政事业性收费收入</t>
  </si>
  <si>
    <t xml:space="preserve">      缴入国库的编办行政事业性收费</t>
  </si>
  <si>
    <t xml:space="preserve">    党校行政事业性收费收入</t>
  </si>
  <si>
    <t xml:space="preserve">      缴入国库的党校行政事业性收费</t>
  </si>
  <si>
    <t xml:space="preserve">    监察行政事业性收费收入</t>
  </si>
  <si>
    <t xml:space="preserve">      缴入国库的监察行政事业性收费</t>
  </si>
  <si>
    <t xml:space="preserve">    外文局行政事业性收费收入</t>
  </si>
  <si>
    <t xml:space="preserve">      其他缴入国库的外文局行政事业性收费</t>
  </si>
  <si>
    <t xml:space="preserve">    国资委行政事业性收费收入</t>
  </si>
  <si>
    <t xml:space="preserve">      其他缴入国库的国资委行政事业性收费</t>
  </si>
  <si>
    <t xml:space="preserve">    其他行政事业性收费收入</t>
  </si>
  <si>
    <t xml:space="preserve">      其他缴入国库的行政事业性收费</t>
  </si>
  <si>
    <t xml:space="preserve">  罚没收入</t>
  </si>
  <si>
    <t xml:space="preserve">    一般罚没收入</t>
  </si>
  <si>
    <t xml:space="preserve">      公安罚没收入</t>
  </si>
  <si>
    <t xml:space="preserve">      检察院罚没收入</t>
  </si>
  <si>
    <t xml:space="preserve">      法院罚没收入</t>
  </si>
  <si>
    <t xml:space="preserve">      新闻出版罚没收入</t>
  </si>
  <si>
    <t xml:space="preserve">      海关罚没收入</t>
  </si>
  <si>
    <t xml:space="preserve">      药品监督罚没收入</t>
  </si>
  <si>
    <t xml:space="preserve">      卫生罚没收入</t>
  </si>
  <si>
    <t xml:space="preserve">      检验检疫罚没收入</t>
  </si>
  <si>
    <t xml:space="preserve">      证监会罚没收入</t>
  </si>
  <si>
    <t xml:space="preserve">      银行保险罚没收入</t>
  </si>
  <si>
    <t xml:space="preserve">      交通罚没收入</t>
  </si>
  <si>
    <t xml:space="preserve">      铁道罚没收入</t>
  </si>
  <si>
    <t xml:space="preserve">      审计罚没收入</t>
  </si>
  <si>
    <t xml:space="preserve">      渔政罚没收入</t>
  </si>
  <si>
    <t xml:space="preserve">      交强险罚没收入</t>
  </si>
  <si>
    <t xml:space="preserve">      物价罚没收入</t>
  </si>
  <si>
    <t xml:space="preserve">      市场监管罚没收入</t>
  </si>
  <si>
    <t xml:space="preserve">      其他一般罚没收入</t>
  </si>
  <si>
    <t xml:space="preserve">    缉毒罚没收入</t>
  </si>
  <si>
    <t xml:space="preserve">    罚没收入退库</t>
  </si>
  <si>
    <t xml:space="preserve">  国有资本经营收入</t>
  </si>
  <si>
    <t xml:space="preserve">    利润收入</t>
  </si>
  <si>
    <t xml:space="preserve">      金融企业利润收入</t>
  </si>
  <si>
    <t xml:space="preserve">      其他企业利润收入</t>
  </si>
  <si>
    <t xml:space="preserve">    股利、股息收入</t>
  </si>
  <si>
    <t xml:space="preserve">      金融业公司股利、股息收入</t>
  </si>
  <si>
    <t xml:space="preserve">      其他股利、股息收入</t>
  </si>
  <si>
    <t xml:space="preserve">    产权转让收入</t>
  </si>
  <si>
    <t xml:space="preserve">      其他产权转让收入</t>
  </si>
  <si>
    <t xml:space="preserve">    清算收入</t>
  </si>
  <si>
    <t xml:space="preserve">      其他清算收入</t>
  </si>
  <si>
    <t xml:space="preserve">    国有资本经营收入退库</t>
  </si>
  <si>
    <t xml:space="preserve">    国有企业计划亏损补贴</t>
  </si>
  <si>
    <t xml:space="preserve">      工业企业计划亏损补贴</t>
  </si>
  <si>
    <t xml:space="preserve">      农业企业计划亏损补贴</t>
  </si>
  <si>
    <t xml:space="preserve">      其他国有企业计划亏损补贴</t>
  </si>
  <si>
    <t xml:space="preserve">    其他国有资本经营收入</t>
  </si>
  <si>
    <t xml:space="preserve">  国有资源(资产)有偿使用收入</t>
  </si>
  <si>
    <t xml:space="preserve">    海域使用金收入</t>
  </si>
  <si>
    <t xml:space="preserve">      地方海域使用金收入</t>
  </si>
  <si>
    <t xml:space="preserve">    场地和矿区使用费收入</t>
  </si>
  <si>
    <t xml:space="preserve">      陆上石油矿区使用费</t>
  </si>
  <si>
    <t xml:space="preserve">      中央和地方合资合作企业场地使用费收入</t>
  </si>
  <si>
    <t xml:space="preserve">      地方合资合作企业场地使用费收入</t>
  </si>
  <si>
    <t xml:space="preserve">      港澳台和外商独资企业场地使用费收入</t>
  </si>
  <si>
    <t xml:space="preserve">    专项储备物资销售收入</t>
  </si>
  <si>
    <t xml:space="preserve">    利息收入</t>
  </si>
  <si>
    <t xml:space="preserve">      国库存款利息收入</t>
  </si>
  <si>
    <t xml:space="preserve">      财政专户存款利息收入</t>
  </si>
  <si>
    <t xml:space="preserve">      有价证券利息收入</t>
  </si>
  <si>
    <t xml:space="preserve">      其他利息收入</t>
  </si>
  <si>
    <t xml:space="preserve">    非经营性国有资产收入</t>
  </si>
  <si>
    <t xml:space="preserve">      行政单位国有资产出租、出借收入</t>
  </si>
  <si>
    <t xml:space="preserve">      行政单位国有资产处置收入</t>
  </si>
  <si>
    <t xml:space="preserve">      事业单位国有资产处置收入</t>
  </si>
  <si>
    <t xml:space="preserve">      事业单位国有资产出租出借收入</t>
  </si>
  <si>
    <t xml:space="preserve">      其他非经营性国有资产收入</t>
  </si>
  <si>
    <t xml:space="preserve">    出租车经营权有偿出让和转让收入</t>
  </si>
  <si>
    <t xml:space="preserve">    无居民海岛使用金收入</t>
  </si>
  <si>
    <t xml:space="preserve">      地方无居民海岛使用金收入</t>
  </si>
  <si>
    <t xml:space="preserve">    转让政府还贷道路收费权收入</t>
  </si>
  <si>
    <t xml:space="preserve">    矿产资源专项收入</t>
  </si>
  <si>
    <t xml:space="preserve">      矿产资源补偿费收入</t>
  </si>
  <si>
    <t xml:space="preserve">      探矿权、采矿权使用费收入</t>
  </si>
  <si>
    <t xml:space="preserve">      矿业权出让收益</t>
  </si>
  <si>
    <t xml:space="preserve">      矿业权占用费收入</t>
  </si>
  <si>
    <t xml:space="preserve">    排污权出让收入</t>
  </si>
  <si>
    <t xml:space="preserve">    农村集体经营性建设用地土地增值收益调节金收入</t>
  </si>
  <si>
    <t xml:space="preserve">    新增建设用地土地有偿使用费收入</t>
  </si>
  <si>
    <t xml:space="preserve">    水资源费收入</t>
  </si>
  <si>
    <t xml:space="preserve">      三峡电站水资源费收入</t>
  </si>
  <si>
    <t xml:space="preserve">      其他水资源费收入</t>
  </si>
  <si>
    <t xml:space="preserve">    其他国有资源(资产)有偿使用收入</t>
  </si>
  <si>
    <t xml:space="preserve">  捐赠收入</t>
  </si>
  <si>
    <t xml:space="preserve">    国外捐赠收入</t>
  </si>
  <si>
    <t xml:space="preserve">    国内捐赠收入</t>
  </si>
  <si>
    <t xml:space="preserve">  政府住房基金收入</t>
  </si>
  <si>
    <t xml:space="preserve">    上缴管理费用</t>
  </si>
  <si>
    <t xml:space="preserve">    计提公共租赁住房资金</t>
  </si>
  <si>
    <t xml:space="preserve">    公共租赁住房租金收入</t>
  </si>
  <si>
    <t xml:space="preserve">    配建商业设施租售收入</t>
  </si>
  <si>
    <t xml:space="preserve">    其他政府住房基金收入</t>
  </si>
  <si>
    <t xml:space="preserve">  其他收入(款)</t>
  </si>
  <si>
    <t xml:space="preserve">    主管部门集中收入</t>
  </si>
  <si>
    <t xml:space="preserve">    基本建设收入</t>
  </si>
  <si>
    <t xml:space="preserve">    差别电价收入</t>
  </si>
  <si>
    <t xml:space="preserve">    南水北调工程基金收入</t>
  </si>
  <si>
    <t xml:space="preserve">    其他收入(项)</t>
  </si>
  <si>
    <t>本 年 收 入 合 计</t>
  </si>
  <si>
    <t>交城县二○二○年一般公共预算支出明细表</t>
  </si>
  <si>
    <t>项目</t>
  </si>
  <si>
    <t xml:space="preserve">2019年执行数 </t>
  </si>
  <si>
    <t>2020年执行数</t>
  </si>
  <si>
    <t>一、一般公共服务支出</t>
  </si>
  <si>
    <t xml:space="preserve">  人大事务</t>
  </si>
  <si>
    <t xml:space="preserve">    行政运行</t>
  </si>
  <si>
    <t xml:space="preserve">    人大会议</t>
  </si>
  <si>
    <t xml:space="preserve">    代表工作</t>
  </si>
  <si>
    <t xml:space="preserve">    其他人大事务支出</t>
  </si>
  <si>
    <t xml:space="preserve">  政协事务</t>
  </si>
  <si>
    <t xml:space="preserve">    政协会议</t>
  </si>
  <si>
    <t xml:space="preserve">    事业运行</t>
  </si>
  <si>
    <t xml:space="preserve">    其他政协事务支出</t>
  </si>
  <si>
    <t xml:space="preserve">  政府办公厅(室)及相关机构事务</t>
  </si>
  <si>
    <t xml:space="preserve">    一般行政管理事务</t>
  </si>
  <si>
    <t xml:space="preserve">    机关服务</t>
  </si>
  <si>
    <t xml:space="preserve">    政务公开审批</t>
  </si>
  <si>
    <t xml:space="preserve">    信访事务</t>
  </si>
  <si>
    <t xml:space="preserve">    其他政府办公厅(室)及相关机构事务支出</t>
  </si>
  <si>
    <t xml:space="preserve">  发展与改革事务</t>
  </si>
  <si>
    <t xml:space="preserve">    社会事业发展规划</t>
  </si>
  <si>
    <t xml:space="preserve">    经济体制改革研究</t>
  </si>
  <si>
    <t xml:space="preserve">    其他发展与改革事务</t>
  </si>
  <si>
    <t xml:space="preserve">  统计信息事务</t>
  </si>
  <si>
    <t xml:space="preserve">    专项统计业务</t>
  </si>
  <si>
    <t xml:space="preserve">    专项普查活动</t>
  </si>
  <si>
    <t xml:space="preserve">    其他统计信息事务</t>
  </si>
  <si>
    <t xml:space="preserve">  财政事务</t>
  </si>
  <si>
    <t xml:space="preserve">    财政委托业务</t>
  </si>
  <si>
    <t xml:space="preserve">    财政监察</t>
  </si>
  <si>
    <t xml:space="preserve">    其他财政事务支出</t>
  </si>
  <si>
    <t xml:space="preserve">  税收事务</t>
  </si>
  <si>
    <t xml:space="preserve">    其他税收事务支出</t>
  </si>
  <si>
    <t xml:space="preserve">  审计事务</t>
  </si>
  <si>
    <t xml:space="preserve">    审计业务</t>
  </si>
  <si>
    <t xml:space="preserve">  人力资源事务</t>
  </si>
  <si>
    <t xml:space="preserve">    军队转业干部安置</t>
  </si>
  <si>
    <t xml:space="preserve">    其他人力资源事务支出</t>
  </si>
  <si>
    <t xml:space="preserve">  纪检监察事务</t>
  </si>
  <si>
    <t xml:space="preserve">    其他纪检监察事务支出</t>
  </si>
  <si>
    <t xml:space="preserve">  商贸事务</t>
  </si>
  <si>
    <t xml:space="preserve">    招商引资</t>
  </si>
  <si>
    <t xml:space="preserve">    其他商贸事务支出</t>
  </si>
  <si>
    <t xml:space="preserve">  工商行政管理事务</t>
  </si>
  <si>
    <t xml:space="preserve">    其他工商行政管理事务支出</t>
  </si>
  <si>
    <t xml:space="preserve">  质量技术监督与检验检疫事务</t>
  </si>
  <si>
    <t xml:space="preserve">    标准化管理</t>
  </si>
  <si>
    <t xml:space="preserve">    其他质量技术监督与检验检疫事务支出</t>
  </si>
  <si>
    <t xml:space="preserve">  宗教事务</t>
  </si>
  <si>
    <t xml:space="preserve">    其他宗教事务支出</t>
  </si>
  <si>
    <t xml:space="preserve">  港澳台侨事务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</si>
  <si>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</si>
  <si>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</si>
  <si>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</si>
  <si>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</si>
  <si>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</si>
  <si>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</si>
  <si>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其他群众团体事务支出</t>
  </si>
  <si>
    <t xml:space="preserve">  党委办公厅(室)及相关机构事务</t>
  </si>
  <si>
    <t xml:space="preserve">    其他党委办公厅(室)及相关机构事务支出</t>
  </si>
  <si>
    <t xml:space="preserve">  组织事务</t>
  </si>
  <si>
    <t xml:space="preserve">    其他组织事务支出</t>
  </si>
  <si>
    <t xml:space="preserve">  宣传事务</t>
  </si>
  <si>
    <t xml:space="preserve">    其他宣传事务支出</t>
  </si>
  <si>
    <t xml:space="preserve">  统战事务</t>
  </si>
  <si>
    <t xml:space="preserve">    宗教事务</t>
  </si>
  <si>
    <t xml:space="preserve">    其他统战事务支出 </t>
  </si>
  <si>
    <t xml:space="preserve">  其他共产党事务支出(款)</t>
  </si>
  <si>
    <t xml:space="preserve">    其他共产党事务支出(项)</t>
  </si>
  <si>
    <t xml:space="preserve">  市场监督管理事务</t>
  </si>
  <si>
    <t xml:space="preserve">    市场主体管理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</si>
  <si>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</si>
  <si>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</si>
  <si>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</si>
  <si>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</si>
  <si>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二、外交支出</t>
  </si>
  <si>
    <t>三、国防支出</t>
  </si>
  <si>
    <t xml:space="preserve">  国防动员</t>
  </si>
  <si>
    <t xml:space="preserve">    兵役征集</t>
  </si>
  <si>
    <t xml:space="preserve">    人民防空</t>
  </si>
  <si>
    <t xml:space="preserve">    预备役部队</t>
  </si>
  <si>
    <t xml:space="preserve">    民兵</t>
  </si>
  <si>
    <t xml:space="preserve"> 其他国防支出</t>
  </si>
  <si>
    <t>四、公共安全支出</t>
  </si>
  <si>
    <t xml:space="preserve">  武装警察部队</t>
  </si>
  <si>
    <t xml:space="preserve">    武装警察部队(项)</t>
  </si>
  <si>
    <t xml:space="preserve">    其他武装警察部队支出</t>
  </si>
  <si>
    <t xml:space="preserve">    其他武装警察支出</t>
  </si>
  <si>
    <t xml:space="preserve">  公安</t>
  </si>
  <si>
    <t xml:space="preserve">    刑事侦查</t>
  </si>
  <si>
    <t xml:space="preserve">    禁毒管理</t>
  </si>
  <si>
    <t xml:space="preserve">    国内安全保卫</t>
  </si>
  <si>
    <t xml:space="preserve">    道路交通管理</t>
  </si>
  <si>
    <t xml:space="preserve">    拘押收教场所管理</t>
  </si>
  <si>
    <t xml:space="preserve">    执法办案</t>
  </si>
  <si>
    <t xml:space="preserve">    其他公安支出</t>
  </si>
  <si>
    <t xml:space="preserve">  检察</t>
  </si>
  <si>
    <t xml:space="preserve">    其他检察支出</t>
  </si>
  <si>
    <t xml:space="preserve">  法院</t>
  </si>
  <si>
    <t xml:space="preserve">    其他法院支出</t>
  </si>
  <si>
    <t xml:space="preserve">  司法</t>
  </si>
  <si>
    <t xml:space="preserve">    律师公证管理</t>
  </si>
  <si>
    <t xml:space="preserve">    法律援助</t>
  </si>
  <si>
    <t xml:space="preserve">    其他司法支出</t>
  </si>
  <si>
    <r>
      <rPr>
        <sz val="10"/>
        <rFont val="仿宋_GB2312"/>
        <charset val="134"/>
      </rPr>
      <t xml:space="preserve">  </t>
    </r>
    <r>
      <rPr>
        <b/>
        <sz val="10"/>
        <rFont val="仿宋_GB2312"/>
        <charset val="134"/>
      </rPr>
      <t>其他公共安全支出</t>
    </r>
  </si>
  <si>
    <t>五、教育支出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</si>
  <si>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</si>
  <si>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</si>
  <si>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</si>
  <si>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</si>
  <si>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</si>
  <si>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</si>
  <si>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</si>
  <si>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其他普通教育支出</t>
  </si>
  <si>
    <t xml:space="preserve">  职业教育</t>
  </si>
  <si>
    <t xml:space="preserve">    中等职业教育</t>
  </si>
  <si>
    <t xml:space="preserve">    其他职业教育支出</t>
  </si>
  <si>
    <t xml:space="preserve">  成人教育</t>
  </si>
  <si>
    <t xml:space="preserve">    成人广播电视教育</t>
  </si>
  <si>
    <t xml:space="preserve">    其他成人教育支出</t>
  </si>
  <si>
    <r>
      <rPr>
        <sz val="10"/>
        <rFont val="仿宋_GB2312"/>
        <charset val="134"/>
      </rPr>
      <t xml:space="preserve">  </t>
    </r>
    <r>
      <rPr>
        <b/>
        <sz val="10"/>
        <rFont val="仿宋_GB2312"/>
        <charset val="134"/>
      </rPr>
      <t>特殊教育</t>
    </r>
  </si>
  <si>
    <t xml:space="preserve">     特殊学校教育</t>
  </si>
  <si>
    <t xml:space="preserve">  特殊教育</t>
  </si>
  <si>
    <t xml:space="preserve">    特殊学校教育</t>
  </si>
  <si>
    <t xml:space="preserve">  进修及培训</t>
  </si>
  <si>
    <t xml:space="preserve">    教师进修</t>
  </si>
  <si>
    <t xml:space="preserve">    干部教育</t>
  </si>
  <si>
    <t xml:space="preserve">  教育费附加安排的支出</t>
  </si>
  <si>
    <t xml:space="preserve">    农村中小学校舍建设</t>
  </si>
  <si>
    <t xml:space="preserve">    其他教育费附加安排的支出</t>
  </si>
  <si>
    <t xml:space="preserve">  其他教育支出(款)</t>
  </si>
  <si>
    <t xml:space="preserve">    其他教育支出(项)</t>
  </si>
  <si>
    <t>六、科学技术支出</t>
  </si>
  <si>
    <t xml:space="preserve">  科学技术管理事务</t>
  </si>
  <si>
    <t xml:space="preserve">    其他科学技术管理事务支出</t>
  </si>
  <si>
    <t xml:space="preserve">  应用研究</t>
  </si>
  <si>
    <t xml:space="preserve">   其他应用研究支出</t>
  </si>
  <si>
    <t xml:space="preserve">  技术研究与开发</t>
  </si>
  <si>
    <t xml:space="preserve">    应用技术研究与开发</t>
  </si>
  <si>
    <t xml:space="preserve">    其他技术研究与开发支出</t>
  </si>
  <si>
    <t xml:space="preserve">  科学技术普及</t>
  </si>
  <si>
    <t xml:space="preserve">    机构运行</t>
  </si>
  <si>
    <t xml:space="preserve">    其他科学技术普及支出</t>
  </si>
  <si>
    <t xml:space="preserve">  其他科学技术支出(款)</t>
  </si>
  <si>
    <t xml:space="preserve">    其他科学技术支出(项)</t>
  </si>
  <si>
    <t>七、文化体育与传媒支出</t>
  </si>
  <si>
    <t xml:space="preserve">  文化</t>
  </si>
  <si>
    <t xml:space="preserve">    图书馆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</si>
  <si>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</si>
  <si>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</si>
  <si>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</si>
  <si>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</si>
  <si>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文化创作与保护</t>
  </si>
  <si>
    <t xml:space="preserve">    旅游宣传</t>
  </si>
  <si>
    <t xml:space="preserve">    文化和旅游市场管理</t>
  </si>
  <si>
    <t xml:space="preserve">    其他文化支出</t>
  </si>
  <si>
    <t xml:space="preserve">  文物</t>
  </si>
  <si>
    <t xml:space="preserve">    文物保护</t>
  </si>
  <si>
    <t xml:space="preserve">  体育</t>
  </si>
  <si>
    <t xml:space="preserve">    群众体育</t>
  </si>
  <si>
    <t xml:space="preserve">    体育场馆</t>
  </si>
  <si>
    <t xml:space="preserve">  新闻出版</t>
  </si>
  <si>
    <t xml:space="preserve">    新闻电影</t>
  </si>
  <si>
    <t xml:space="preserve">    其他新闻出版电影支出</t>
  </si>
  <si>
    <t xml:space="preserve">  广播影视</t>
  </si>
  <si>
    <t xml:space="preserve">    其他广播影视支出</t>
  </si>
  <si>
    <t xml:space="preserve">  其他文化体育与传媒支出(款)</t>
  </si>
  <si>
    <t xml:space="preserve">    宣传文化发展专项支出</t>
  </si>
  <si>
    <t xml:space="preserve">    文化产业发展专项支出</t>
  </si>
  <si>
    <t xml:space="preserve">    其他文化体育与传媒支出(项)</t>
  </si>
  <si>
    <t>八、社会保障和就业支出</t>
  </si>
  <si>
    <t xml:space="preserve">  人力资源和社会保障管理事务</t>
  </si>
  <si>
    <t xml:space="preserve">    劳动保障监察</t>
  </si>
  <si>
    <t xml:space="preserve">    就业管理事务</t>
  </si>
  <si>
    <t xml:space="preserve">    社会保险经办机构</t>
  </si>
  <si>
    <t xml:space="preserve">    其他人力资源和社会保障管理事务支出</t>
  </si>
  <si>
    <t xml:space="preserve">  民政管理事务</t>
  </si>
  <si>
    <t xml:space="preserve">    拥军优属</t>
  </si>
  <si>
    <t xml:space="preserve">    老龄事务 </t>
  </si>
  <si>
    <t xml:space="preserve">    民间组织管理</t>
  </si>
  <si>
    <t xml:space="preserve">    基层政权和社区建设</t>
  </si>
  <si>
    <t xml:space="preserve">    其他民政管理事务支出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</si>
  <si>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</si>
  <si>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</si>
  <si>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</si>
  <si>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财政对其他社会保险基金的补助</t>
  </si>
  <si>
    <t xml:space="preserve">    财政对其他基本养老保险基金的补助</t>
  </si>
  <si>
    <t xml:space="preserve">  行政事业单位离退休</t>
  </si>
  <si>
    <t xml:space="preserve">    事业单位离退休</t>
  </si>
  <si>
    <t xml:space="preserve">    对机关事业单位基本养老保险基金的补助</t>
  </si>
  <si>
    <t xml:space="preserve">    离退休人员管理机构</t>
  </si>
  <si>
    <t xml:space="preserve">    机关事业单位职业年金缴费支出</t>
  </si>
  <si>
    <t xml:space="preserve">    其他行政事业单位离退休支出</t>
  </si>
  <si>
    <t xml:space="preserve">  就业补助</t>
  </si>
  <si>
    <t xml:space="preserve">    小额担保贷款贴息</t>
  </si>
  <si>
    <t xml:space="preserve">    公益性岗位补贴</t>
  </si>
  <si>
    <t xml:space="preserve">    职业技能鉴定补贴</t>
  </si>
  <si>
    <t xml:space="preserve">    其他就业补助支出</t>
  </si>
  <si>
    <t xml:space="preserve">  抚恤</t>
  </si>
  <si>
    <r>
      <rPr>
        <b/>
        <sz val="10"/>
        <rFont val="仿宋_GB2312"/>
        <charset val="134"/>
      </rPr>
      <t xml:space="preserve">   </t>
    </r>
    <r>
      <rPr>
        <sz val="10"/>
        <rFont val="仿宋_GB2312"/>
        <charset val="134"/>
      </rPr>
      <t xml:space="preserve"> 死亡抚恤</t>
    </r>
  </si>
  <si>
    <t xml:space="preserve">    在乡复员、退伍军人生活补助</t>
  </si>
  <si>
    <t xml:space="preserve">    义务兵优待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</si>
  <si>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</si>
  <si>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</si>
  <si>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</si>
  <si>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</si>
  <si>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</si>
  <si>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</si>
  <si>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</si>
  <si>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</si>
  <si>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</si>
  <si>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社会福利事业单位</t>
  </si>
  <si>
    <t xml:space="preserve">    其他社会福利支出</t>
  </si>
  <si>
    <t xml:space="preserve">  残疾人事业</t>
  </si>
  <si>
    <t xml:space="preserve">    残疾人康复</t>
  </si>
  <si>
    <t xml:space="preserve">    残疾人就业扶贫</t>
  </si>
  <si>
    <t xml:space="preserve">    残疾人生活和护理补贴</t>
  </si>
  <si>
    <t xml:space="preserve">    其他残疾人事业支出</t>
  </si>
  <si>
    <t xml:space="preserve">  自然灾害生活救助</t>
  </si>
  <si>
    <t xml:space="preserve">    中央自然灾害生活补助</t>
  </si>
  <si>
    <t xml:space="preserve">    地方自然灾害生活补助</t>
  </si>
  <si>
    <t xml:space="preserve">    其他自然灾害生活救助支出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</si>
  <si>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</si>
  <si>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</si>
  <si>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</si>
  <si>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</si>
  <si>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</si>
  <si>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</si>
  <si>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特困人员供养</t>
  </si>
  <si>
    <t xml:space="preserve">  农村特困人员救助供养支出</t>
  </si>
  <si>
    <t xml:space="preserve">  其他生活救助</t>
  </si>
  <si>
    <t xml:space="preserve">    其他城市生活救助</t>
  </si>
  <si>
    <t xml:space="preserve">    其他农村生活救助</t>
  </si>
  <si>
    <t xml:space="preserve">  退役军人管理事务</t>
  </si>
  <si>
    <t xml:space="preserve">    其他退役军人事务管理支出</t>
  </si>
  <si>
    <t xml:space="preserve">  其他社会保障和就业支出(款)</t>
  </si>
  <si>
    <t xml:space="preserve">    其他社会保障和就业支出(项)</t>
  </si>
  <si>
    <t>九、卫生健康支出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</si>
  <si>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</si>
  <si>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</si>
  <si>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</si>
  <si>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</si>
  <si>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</si>
  <si>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妇幼保健医院</t>
  </si>
  <si>
    <t xml:space="preserve">    其他公立医院支出</t>
  </si>
  <si>
    <t xml:space="preserve">  基层医疗卫生机构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</si>
  <si>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</si>
  <si>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</si>
  <si>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</si>
  <si>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</si>
  <si>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</si>
  <si>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</si>
  <si>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基本公共卫生服务</t>
  </si>
  <si>
    <t xml:space="preserve">    重大公共卫生专项</t>
  </si>
  <si>
    <t xml:space="preserve">    突发公共卫生事件应急处理</t>
  </si>
  <si>
    <t xml:space="preserve">    其他公共卫生支出</t>
  </si>
  <si>
    <t xml:space="preserve">  医疗保障</t>
  </si>
  <si>
    <t xml:space="preserve">    优抚对象医疗补助</t>
  </si>
  <si>
    <t xml:space="preserve">    新型农村合作医疗</t>
  </si>
  <si>
    <t xml:space="preserve">    城镇居民基本医疗保险</t>
  </si>
  <si>
    <t xml:space="preserve">    城乡医疗救助</t>
  </si>
  <si>
    <t xml:space="preserve">    其他医疗保障支出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</si>
  <si>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</si>
  <si>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</si>
  <si>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</si>
  <si>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</si>
  <si>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</si>
  <si>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</si>
  <si>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</si>
  <si>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</si>
  <si>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</si>
  <si>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</si>
  <si>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</si>
  <si>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</si>
  <si>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</si>
  <si>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</si>
  <si>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其他医疗救助支出</t>
  </si>
  <si>
    <t xml:space="preserve">  优抚对象医疗</t>
  </si>
  <si>
    <t xml:space="preserve">  医疗保障管理事务</t>
  </si>
  <si>
    <t xml:space="preserve">    医疗保障政策管理</t>
  </si>
  <si>
    <t xml:space="preserve">    其他医疗保障管理事务支出</t>
  </si>
  <si>
    <t xml:space="preserve">  老龄卫生健康事务(款)</t>
  </si>
  <si>
    <r>
      <rPr>
        <b/>
        <sz val="10"/>
        <rFont val="仿宋_GB2312"/>
        <charset val="134"/>
      </rPr>
      <t xml:space="preserve"> </t>
    </r>
    <r>
      <rPr>
        <sz val="10"/>
        <rFont val="仿宋_GB2312"/>
        <charset val="134"/>
      </rPr>
      <t xml:space="preserve">  老龄卫生健康事务(款)</t>
    </r>
  </si>
  <si>
    <t xml:space="preserve">  其他医疗卫生与计划生育支出(款)</t>
  </si>
  <si>
    <t xml:space="preserve">    其他医疗卫生与计划生育支出(项)</t>
  </si>
  <si>
    <t>十、节能环保支出</t>
  </si>
  <si>
    <t xml:space="preserve">  环境保护管理事务</t>
  </si>
  <si>
    <t xml:space="preserve">    其他环境保护管理事务支出</t>
  </si>
  <si>
    <t xml:space="preserve">  环境监测与监察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</si>
  <si>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</si>
  <si>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</si>
  <si>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</si>
  <si>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</si>
  <si>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固体废弃物与化学品</t>
  </si>
  <si>
    <t xml:space="preserve">    其他污染防治支出</t>
  </si>
  <si>
    <t xml:space="preserve">  自然生态保护</t>
  </si>
  <si>
    <t xml:space="preserve">    农村环境保护</t>
  </si>
  <si>
    <t xml:space="preserve">  天然林保护</t>
  </si>
  <si>
    <t xml:space="preserve">    森林管护</t>
  </si>
  <si>
    <t xml:space="preserve">    社会保险补助</t>
  </si>
  <si>
    <t xml:space="preserve">    天然林保护工程建设</t>
  </si>
  <si>
    <t xml:space="preserve">    其他天然林保护支出</t>
  </si>
  <si>
    <t xml:space="preserve">  退耕还林</t>
  </si>
  <si>
    <t xml:space="preserve">    退耕现金</t>
  </si>
  <si>
    <t xml:space="preserve">    其他退耕还林支出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</si>
  <si>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</si>
  <si>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</si>
  <si>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</si>
  <si>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</si>
  <si>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</si>
  <si>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</si>
  <si>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其他节能环保支出(款)</t>
  </si>
  <si>
    <t xml:space="preserve">    其他节能环保支出(项)</t>
  </si>
  <si>
    <t xml:space="preserve">  能源管理事务</t>
  </si>
  <si>
    <t xml:space="preserve">    其他能源管理事务支出</t>
  </si>
  <si>
    <t xml:space="preserve">    其他节能环保支出(款)</t>
  </si>
  <si>
    <t>十一、城乡社区支出</t>
  </si>
  <si>
    <t xml:space="preserve">  城乡社区管理事务</t>
  </si>
  <si>
    <t xml:space="preserve">    市政公用行业市场监管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</si>
  <si>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</si>
  <si>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</si>
  <si>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</si>
  <si>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</si>
  <si>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</si>
  <si>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</si>
  <si>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</si>
  <si>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其他城乡社区支出(款)</t>
  </si>
  <si>
    <t xml:space="preserve">    其他城乡社区支出(项)</t>
  </si>
  <si>
    <t>十二、农林水支出</t>
  </si>
  <si>
    <t xml:space="preserve">  农业</t>
  </si>
  <si>
    <t xml:space="preserve">    科技转化与推广服务</t>
  </si>
  <si>
    <t xml:space="preserve">    病虫害控制</t>
  </si>
  <si>
    <t xml:space="preserve">    统计监测与信息服务</t>
  </si>
  <si>
    <t xml:space="preserve">    防灾救灾</t>
  </si>
  <si>
    <t xml:space="preserve">    农业生产资料与技术补贴</t>
  </si>
  <si>
    <t xml:space="preserve">    农业生产保险补贴</t>
  </si>
  <si>
    <t xml:space="preserve">    农业结构调整补贴</t>
  </si>
  <si>
    <t xml:space="preserve">    农业生产发展</t>
  </si>
  <si>
    <t xml:space="preserve">    农村合作经济</t>
  </si>
  <si>
    <t xml:space="preserve">    农村社会事业</t>
  </si>
  <si>
    <t xml:space="preserve">    农村道路建设</t>
  </si>
  <si>
    <t xml:space="preserve">    对高校毕业生到基层任职补助</t>
  </si>
  <si>
    <t xml:space="preserve">    其他农业支出</t>
  </si>
  <si>
    <t xml:space="preserve">  林业</t>
  </si>
  <si>
    <t xml:space="preserve">    林业事业机构</t>
  </si>
  <si>
    <t xml:space="preserve">    森林培育</t>
  </si>
  <si>
    <t xml:space="preserve">    森林资源管理</t>
  </si>
  <si>
    <t xml:space="preserve">    森林生态效益补偿</t>
  </si>
  <si>
    <t xml:space="preserve">    林业自然保护区</t>
  </si>
  <si>
    <t xml:space="preserve">    自然保护区等管理</t>
  </si>
  <si>
    <t xml:space="preserve">    林业执法与监督</t>
  </si>
  <si>
    <t xml:space="preserve">    石油价格改革对林业的补贴</t>
  </si>
  <si>
    <t xml:space="preserve">    森林保险保费补贴</t>
  </si>
  <si>
    <t xml:space="preserve">    林业防灾减灾</t>
  </si>
  <si>
    <t xml:space="preserve">    其他林业支出</t>
  </si>
  <si>
    <t xml:space="preserve">  水利</t>
  </si>
  <si>
    <t xml:space="preserve">    水利工程建设</t>
  </si>
  <si>
    <t xml:space="preserve">    水利工程运行与维护</t>
  </si>
  <si>
    <t xml:space="preserve">    水资源节约管理与保护</t>
  </si>
  <si>
    <t xml:space="preserve">    防汛</t>
  </si>
  <si>
    <t xml:space="preserve">    抗旱</t>
  </si>
  <si>
    <t xml:space="preserve">    农田水利</t>
  </si>
  <si>
    <t xml:space="preserve">    大中型水库移民后期扶持专项支出</t>
  </si>
  <si>
    <t xml:space="preserve">    水资源费安排的支出</t>
  </si>
  <si>
    <t xml:space="preserve">    江河湖库水系综合整治</t>
  </si>
  <si>
    <t xml:space="preserve">    水利建设移民支出</t>
  </si>
  <si>
    <t xml:space="preserve">    农村人畜饮水</t>
  </si>
  <si>
    <t xml:space="preserve">    其他水利支出</t>
  </si>
  <si>
    <t xml:space="preserve">  扶贫</t>
  </si>
  <si>
    <t xml:space="preserve">    农村基础设施建设</t>
  </si>
  <si>
    <t xml:space="preserve">    生产发展</t>
  </si>
  <si>
    <t xml:space="preserve">    扶贫贷款奖补和贴息</t>
  </si>
  <si>
    <t xml:space="preserve">    社会发展</t>
  </si>
  <si>
    <t xml:space="preserve">    其他扶贫支出</t>
  </si>
  <si>
    <t xml:space="preserve">  农业综合开发</t>
  </si>
  <si>
    <t xml:space="preserve">    土地治理</t>
  </si>
  <si>
    <t xml:space="preserve">    产业化经营</t>
  </si>
  <si>
    <t xml:space="preserve">    其他农业综合开发支出 </t>
  </si>
  <si>
    <t xml:space="preserve">  农村综合改革</t>
  </si>
  <si>
    <t xml:space="preserve">    对村级一事一议的补助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</si>
  <si>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</si>
  <si>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</si>
  <si>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</si>
  <si>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</si>
  <si>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</si>
  <si>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</si>
  <si>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</si>
  <si>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涉农贷款增量奖励</t>
  </si>
  <si>
    <t xml:space="preserve">    其他金融支农支持</t>
  </si>
  <si>
    <t xml:space="preserve">  其他农林水支出(款)</t>
  </si>
  <si>
    <t xml:space="preserve">    其他农林水支出(项)</t>
  </si>
  <si>
    <t>十三、交通运输支出</t>
  </si>
  <si>
    <t xml:space="preserve">  公路水路运输</t>
  </si>
  <si>
    <t xml:space="preserve">    公路改建</t>
  </si>
  <si>
    <t xml:space="preserve">    公路养护</t>
  </si>
  <si>
    <t xml:space="preserve">    公路和运输安全</t>
  </si>
  <si>
    <t xml:space="preserve">    公路运输管理</t>
  </si>
  <si>
    <t xml:space="preserve">    其他公路水路运输支出</t>
  </si>
  <si>
    <t xml:space="preserve">  成品油价格改革对交通运输的补贴</t>
  </si>
  <si>
    <t xml:space="preserve">    对城市公交的补贴</t>
  </si>
  <si>
    <t xml:space="preserve">    对农村道路客运的补贴</t>
  </si>
  <si>
    <t xml:space="preserve">    对出租车的补贴</t>
  </si>
  <si>
    <t xml:space="preserve">    成品油价格改革补贴其他支出</t>
  </si>
  <si>
    <t xml:space="preserve">  邮政业支出</t>
  </si>
  <si>
    <t xml:space="preserve">    其他邮政业支出</t>
  </si>
  <si>
    <t xml:space="preserve">  车辆购置税支出</t>
  </si>
  <si>
    <t xml:space="preserve">    车辆购置税用于农村公路建设支出</t>
  </si>
  <si>
    <t xml:space="preserve">  其他交通运输支出(款)</t>
  </si>
  <si>
    <t xml:space="preserve">    公共交通运营补助</t>
  </si>
  <si>
    <t>十四、资源勘探信息等支出</t>
  </si>
  <si>
    <t xml:space="preserve">  工业和信息产业监管</t>
  </si>
  <si>
    <r>
      <rPr>
        <b/>
        <sz val="10"/>
        <rFont val="仿宋_GB2312"/>
        <charset val="134"/>
      </rPr>
      <t xml:space="preserve">    </t>
    </r>
    <r>
      <rPr>
        <sz val="10"/>
        <rFont val="仿宋_GB2312"/>
        <charset val="134"/>
      </rPr>
      <t>工业和信息产业支持</t>
    </r>
  </si>
  <si>
    <t xml:space="preserve">    其他工业和信息产业监管支出</t>
  </si>
  <si>
    <t xml:space="preserve">  安全生产监管</t>
  </si>
  <si>
    <t xml:space="preserve">    应急救援支出</t>
  </si>
  <si>
    <t xml:space="preserve">    煤炭安全</t>
  </si>
  <si>
    <t xml:space="preserve">    其他安全生产监管支出</t>
  </si>
  <si>
    <t xml:space="preserve">  国有资产监管</t>
  </si>
  <si>
    <t xml:space="preserve">    其他国有资产监管支出</t>
  </si>
  <si>
    <t xml:space="preserve">  支持中小企业发展和管理支出</t>
  </si>
  <si>
    <t xml:space="preserve">    中小企业发展专项</t>
  </si>
  <si>
    <t xml:space="preserve">    其他支持中小企业发展和管理支出</t>
  </si>
  <si>
    <t xml:space="preserve"> 其他资源勘探信息等支出(款)</t>
  </si>
  <si>
    <t xml:space="preserve">    技术改造支出</t>
  </si>
  <si>
    <t>十五、商业服务业等支出</t>
  </si>
  <si>
    <t xml:space="preserve">  商业流通事务</t>
  </si>
  <si>
    <t xml:space="preserve">    其他商业流通事务支出</t>
  </si>
  <si>
    <t xml:space="preserve">  旅游业管理与服务支出</t>
  </si>
  <si>
    <t xml:space="preserve">    其他旅游业管理与服务支出</t>
  </si>
  <si>
    <t xml:space="preserve">  涉外发展服务支出</t>
  </si>
  <si>
    <t xml:space="preserve">    其他涉外发展服务支出</t>
  </si>
  <si>
    <t>十六、金融支出</t>
  </si>
  <si>
    <t xml:space="preserve">  金融部门监管支出</t>
  </si>
  <si>
    <t xml:space="preserve">    金融部门其他监管支出</t>
  </si>
  <si>
    <t xml:space="preserve">  金融部门行政支出</t>
  </si>
  <si>
    <t xml:space="preserve">    金融部门其他行政支出</t>
  </si>
  <si>
    <t xml:space="preserve">  其他金融支出(款)</t>
  </si>
  <si>
    <t xml:space="preserve">    其他金融支出(项)</t>
  </si>
  <si>
    <t>十七、援助其他地区支出</t>
  </si>
  <si>
    <t xml:space="preserve">  其他支出</t>
  </si>
  <si>
    <t>十八、自然资源海洋气象等支出</t>
  </si>
  <si>
    <t xml:space="preserve">  自然资源事务</t>
  </si>
  <si>
    <t xml:space="preserve">    国土整治</t>
  </si>
  <si>
    <t xml:space="preserve">    土地资源储备支出</t>
  </si>
  <si>
    <t xml:space="preserve">    地质灾害防治</t>
  </si>
  <si>
    <t xml:space="preserve">    矿产资源专项收入安排的支出</t>
  </si>
  <si>
    <t xml:space="preserve">    其他自然资源事务支出</t>
  </si>
  <si>
    <t xml:space="preserve">  地震事务</t>
  </si>
  <si>
    <t xml:space="preserve">    地震事业机构</t>
  </si>
  <si>
    <t xml:space="preserve">    其他地震事务支出</t>
  </si>
  <si>
    <t xml:space="preserve">  气象事务</t>
  </si>
  <si>
    <t xml:space="preserve">    其他气象事务支出</t>
  </si>
  <si>
    <t>十九、住房保障支出</t>
  </si>
  <si>
    <t xml:space="preserve">  保障性安居工程支出</t>
  </si>
  <si>
    <t xml:space="preserve">    沉陷区治理</t>
  </si>
  <si>
    <t xml:space="preserve">    棚户区改造</t>
  </si>
  <si>
    <t xml:space="preserve">    农村危房改造</t>
  </si>
  <si>
    <t xml:space="preserve">    公共租赁住房</t>
  </si>
  <si>
    <t xml:space="preserve">    保障性住房租金补贴</t>
  </si>
  <si>
    <t xml:space="preserve">    其他保障性安居工程支出</t>
  </si>
  <si>
    <t xml:space="preserve">  住房改革支出</t>
  </si>
  <si>
    <t xml:space="preserve">    住房公积金</t>
  </si>
  <si>
    <t xml:space="preserve">  城乡社区住宅</t>
  </si>
  <si>
    <t xml:space="preserve">    其他城乡社区住宅支出</t>
  </si>
  <si>
    <t>二十、粮油物资储备支出</t>
  </si>
  <si>
    <t xml:space="preserve">  粮油事务</t>
  </si>
  <si>
    <t xml:space="preserve">    其他粮油事务支出</t>
  </si>
  <si>
    <t xml:space="preserve">  能源储备</t>
  </si>
  <si>
    <t xml:space="preserve">    其他能源储备支出</t>
  </si>
  <si>
    <t xml:space="preserve">  重要商品储备</t>
  </si>
  <si>
    <t xml:space="preserve">    肉类储备</t>
  </si>
  <si>
    <t>二十一、灾害防治及应急管理支出</t>
  </si>
  <si>
    <t xml:space="preserve">  应急管理事务</t>
  </si>
  <si>
    <t xml:space="preserve">    安全监管</t>
  </si>
  <si>
    <t xml:space="preserve">    其他应急管理支出</t>
  </si>
  <si>
    <t xml:space="preserve">  消防事务</t>
  </si>
  <si>
    <t xml:space="preserve">    消防应急救援</t>
  </si>
  <si>
    <t xml:space="preserve">    其他消防事务支出</t>
  </si>
  <si>
    <t xml:space="preserve">  自然灾害防治</t>
  </si>
  <si>
    <t xml:space="preserve"> 自然灾害救灾及恢复重建支出</t>
  </si>
  <si>
    <t xml:space="preserve"> 其他灾害防治及应急管理支出</t>
  </si>
  <si>
    <t>二十二、其他支出(类)</t>
  </si>
  <si>
    <t xml:space="preserve">  其他支出(款)</t>
  </si>
  <si>
    <t xml:space="preserve">    其他支出(项)</t>
  </si>
  <si>
    <t>二十三、债务付息支出</t>
  </si>
  <si>
    <t xml:space="preserve">  地方政府债务付息支出</t>
  </si>
  <si>
    <t xml:space="preserve">    一般债务付息支出</t>
  </si>
  <si>
    <t xml:space="preserve">      地方政府一般债券付息支出</t>
  </si>
  <si>
    <t xml:space="preserve">      地方政府其他一般债务付息支出</t>
  </si>
  <si>
    <t>二十四、债务发行费用支出</t>
  </si>
  <si>
    <t>二十五、体制上解支出</t>
  </si>
  <si>
    <t>二十六、专项上解支出</t>
  </si>
  <si>
    <t>二十七、债务还本支出</t>
  </si>
  <si>
    <t>二十八、安排预算稳定调节基金</t>
  </si>
  <si>
    <t>二十九、结转下年</t>
  </si>
  <si>
    <t>支 出 合 计</t>
  </si>
  <si>
    <t>2020年交城县一般公共预算基本支出决算表</t>
  </si>
  <si>
    <t>科目编码</t>
  </si>
  <si>
    <t>科目名称</t>
  </si>
  <si>
    <t>一般公共预算支出</t>
  </si>
  <si>
    <t>一般公共预算基本支出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</si>
  <si>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</si>
  <si>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</si>
  <si>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</si>
  <si>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</si>
  <si>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</si>
  <si>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</si>
  <si>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</si>
  <si>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</si>
  <si>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</si>
  <si>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</si>
  <si>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</si>
  <si>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</si>
  <si>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</si>
  <si>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</si>
  <si>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</si>
  <si>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</si>
  <si>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</si>
  <si>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</si>
  <si>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</si>
  <si>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</si>
  <si>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</si>
  <si>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</si>
  <si>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</si>
  <si>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</si>
  <si>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</si>
  <si>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</si>
  <si>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</si>
  <si>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</si>
  <si>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</si>
  <si>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</si>
  <si>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</si>
  <si>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</si>
  <si>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</si>
  <si>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</si>
  <si>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</si>
  <si>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</si>
  <si>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</si>
  <si>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</si>
  <si>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</si>
  <si>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</si>
  <si>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</si>
  <si>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</si>
  <si>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</si>
  <si>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</si>
  <si>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</si>
  <si>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</si>
  <si>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</si>
  <si>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</si>
  <si>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</si>
  <si>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</si>
  <si>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</si>
  <si>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</si>
  <si>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</si>
  <si>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</si>
  <si>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</si>
  <si>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</si>
  <si>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</si>
  <si>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>2020年度交城县一般公共预算转移性和债务相关收支决算明细表</t>
  </si>
  <si>
    <t>一、返还性收入</t>
  </si>
  <si>
    <t>0.1</t>
  </si>
  <si>
    <t xml:space="preserve">    所得税基数返还收入</t>
  </si>
  <si>
    <t>三、专项转移支付收入</t>
  </si>
  <si>
    <t>0.2</t>
  </si>
  <si>
    <t xml:space="preserve">    成品油税费改革税收返还收入</t>
  </si>
  <si>
    <t>　　一般公共服务</t>
  </si>
  <si>
    <t>0.3</t>
  </si>
  <si>
    <t xml:space="preserve">    增值税税收返还收入</t>
  </si>
  <si>
    <t>　　外交</t>
  </si>
  <si>
    <t>0.4</t>
  </si>
  <si>
    <t xml:space="preserve">    消费税税收返还收入</t>
  </si>
  <si>
    <t>　　国防</t>
  </si>
  <si>
    <t>0.5</t>
  </si>
  <si>
    <t xml:space="preserve">    增值税“五五分享”税收返还收入</t>
  </si>
  <si>
    <t>　　公共安全</t>
  </si>
  <si>
    <t>0.6</t>
  </si>
  <si>
    <t xml:space="preserve">    其他返还性收入</t>
  </si>
  <si>
    <t>　　教育</t>
  </si>
  <si>
    <t>0.7</t>
  </si>
  <si>
    <t>二、一般性转移支付收入</t>
  </si>
  <si>
    <t>　　科学技术</t>
  </si>
  <si>
    <t>0.8</t>
  </si>
  <si>
    <t xml:space="preserve">    体制补助收入</t>
  </si>
  <si>
    <t xml:space="preserve">    文化旅游体育与传媒</t>
  </si>
  <si>
    <t>0.9</t>
  </si>
  <si>
    <t>　　社会保障和就业</t>
  </si>
  <si>
    <t>0.10</t>
  </si>
  <si>
    <t xml:space="preserve">    卫生健康</t>
  </si>
  <si>
    <t>0.11</t>
  </si>
  <si>
    <t>　　节能环保</t>
  </si>
  <si>
    <t>0.12</t>
  </si>
  <si>
    <t>　　城乡社区</t>
  </si>
  <si>
    <t>0.13</t>
  </si>
  <si>
    <t>　　农林水</t>
  </si>
  <si>
    <t>0.14</t>
  </si>
  <si>
    <t>　　交通运输</t>
  </si>
  <si>
    <t>0.15</t>
  </si>
  <si>
    <t>　　资源勘探信息等</t>
  </si>
  <si>
    <t>0.16</t>
  </si>
  <si>
    <t>　　商业服务业等</t>
  </si>
  <si>
    <t>0.17</t>
  </si>
  <si>
    <t>　　金融</t>
  </si>
  <si>
    <t>0.18</t>
  </si>
  <si>
    <t xml:space="preserve">    自然资源海洋气象等</t>
  </si>
  <si>
    <t>0.19</t>
  </si>
  <si>
    <t>　　住房保障</t>
  </si>
  <si>
    <t>0.20</t>
  </si>
  <si>
    <t>　　粮油物资储备</t>
  </si>
  <si>
    <t>0.21</t>
  </si>
  <si>
    <t xml:space="preserve">    灾害防治及应急管理</t>
  </si>
  <si>
    <t>0.22</t>
  </si>
  <si>
    <t>　　其他收入</t>
  </si>
  <si>
    <t>0.23</t>
  </si>
  <si>
    <t>四、债务(转贷)收入</t>
  </si>
  <si>
    <t>0.24</t>
  </si>
  <si>
    <t xml:space="preserve">    地方政府一般债券(转贷)收入</t>
  </si>
  <si>
    <t>0.25</t>
  </si>
  <si>
    <t xml:space="preserve">    地方政府向外国政府借款(转贷)收入</t>
  </si>
  <si>
    <t>0.26</t>
  </si>
  <si>
    <t xml:space="preserve">    地方政府向国际组织借款(转贷)收入</t>
  </si>
  <si>
    <t>0.27</t>
  </si>
  <si>
    <t xml:space="preserve">    地方政府其他一般债务(转贷)收入</t>
  </si>
  <si>
    <t>0.28</t>
  </si>
  <si>
    <t>五、调入资金</t>
  </si>
  <si>
    <t>0.29</t>
  </si>
  <si>
    <t xml:space="preserve">    医疗卫生共同财政事权转移支付收入  </t>
  </si>
  <si>
    <t xml:space="preserve">    从政府性基金预算调入 </t>
  </si>
  <si>
    <t>0.30</t>
  </si>
  <si>
    <t xml:space="preserve">    从抗疫特别国债调入</t>
  </si>
  <si>
    <t>0.31</t>
  </si>
  <si>
    <t xml:space="preserve">    从国有资本经营预算调入</t>
  </si>
  <si>
    <t>0.32</t>
  </si>
  <si>
    <t xml:space="preserve">    从其他资金调入</t>
  </si>
  <si>
    <t>0.33</t>
  </si>
  <si>
    <t>六、上解上级支出</t>
  </si>
  <si>
    <t>0.34</t>
  </si>
  <si>
    <t>　  体制上解支出</t>
  </si>
  <si>
    <t>0.35</t>
  </si>
  <si>
    <t>　  专项上解支出</t>
  </si>
  <si>
    <t>0.36</t>
  </si>
  <si>
    <t>七、债务还本支出</t>
  </si>
  <si>
    <t>0.37</t>
  </si>
  <si>
    <t xml:space="preserve">    地方政府一般债券还本支出</t>
  </si>
  <si>
    <t>0.38</t>
  </si>
  <si>
    <t xml:space="preserve">    地方政府向外国政府借款还本支出</t>
  </si>
  <si>
    <t>0.39</t>
  </si>
  <si>
    <t xml:space="preserve">    地方政府向国际组织借款还本支出</t>
  </si>
  <si>
    <t>0.40</t>
  </si>
  <si>
    <t xml:space="preserve">    灾害防治及应急管理共同财政事权转移支付收入  </t>
  </si>
  <si>
    <t xml:space="preserve">    地方政府其他一般债务还本支出</t>
  </si>
  <si>
    <t>0.41</t>
  </si>
  <si>
    <t>0.42</t>
  </si>
  <si>
    <t>2020年度交城县地方政府债务余额情况表</t>
  </si>
  <si>
    <t>合计</t>
  </si>
  <si>
    <t>一般债务</t>
  </si>
  <si>
    <t>专项债务</t>
  </si>
  <si>
    <t>小计</t>
  </si>
  <si>
    <t>一般债券</t>
  </si>
  <si>
    <t>向外国政府借款</t>
  </si>
  <si>
    <t>向国际组织借款</t>
  </si>
  <si>
    <t>其他一般债务</t>
  </si>
  <si>
    <t>专项债券</t>
  </si>
  <si>
    <t>其他专项债务</t>
  </si>
  <si>
    <t>上年末地方政府债务余额</t>
  </si>
  <si>
    <t>本年地方政府债务余额限额(预算数)</t>
  </si>
  <si>
    <t>本年地方政府债务(转贷)收入</t>
  </si>
  <si>
    <t>本年地方政府债务还本支出</t>
  </si>
  <si>
    <t>本年采用其他方式化解的债务本金</t>
  </si>
  <si>
    <t>年末地方政府债务余额</t>
  </si>
  <si>
    <t>交城县二○二○年政府性基金预算收入情况表</t>
  </si>
  <si>
    <t>2019年完成数</t>
  </si>
  <si>
    <t>一、政府性基金预算收入合计</t>
  </si>
  <si>
    <t>1、国有土地使用权出让金收入</t>
  </si>
  <si>
    <t>2、城市基础设施配套费收入</t>
  </si>
  <si>
    <t>3、城市公用事业附加收入</t>
  </si>
  <si>
    <t>4、国有土地收益基金收入</t>
  </si>
  <si>
    <t>5、农业土地开发资金收入</t>
  </si>
  <si>
    <t>6、污水处理费收入</t>
  </si>
  <si>
    <t>7、其他政府性基金收入</t>
  </si>
  <si>
    <t>二、转移性收入合计</t>
  </si>
  <si>
    <t xml:space="preserve">    政府性基金补助收入</t>
  </si>
  <si>
    <t xml:space="preserve">    抗疫特别国债转移支付收入</t>
  </si>
  <si>
    <t>三、上年结余收入</t>
  </si>
  <si>
    <t>政府性基金预算收入总计</t>
  </si>
  <si>
    <t>交城县二○二○年政府性基金支出情况表</t>
  </si>
  <si>
    <t>项　　　目</t>
  </si>
  <si>
    <t>2019年执行数</t>
  </si>
  <si>
    <t>政府性基金支出</t>
  </si>
  <si>
    <t>科学技术支出</t>
  </si>
  <si>
    <t xml:space="preserve">  核电站乏燃料处理处置基金支出</t>
  </si>
  <si>
    <t>文化体育与传媒支出</t>
  </si>
  <si>
    <t xml:space="preserve">  国家电影事业发展专项资金及对应专项债务收入安排的支出</t>
  </si>
  <si>
    <t xml:space="preserve">  旅游发展基金支出</t>
  </si>
  <si>
    <t>社会保障和就业支出</t>
  </si>
  <si>
    <t xml:space="preserve">  大中型水库移民后期扶持基金支出</t>
  </si>
  <si>
    <t xml:space="preserve">  小型水库移民扶助基金及对应专项债务收入安排的支出</t>
  </si>
  <si>
    <t xml:space="preserve">  残疾人就业保障金支出</t>
  </si>
  <si>
    <t>节能环保支出</t>
  </si>
  <si>
    <t xml:space="preserve">  可再生能源电价附加收入安排的支出</t>
  </si>
  <si>
    <t xml:space="preserve">  废弃电器电子产品处理基金支出</t>
  </si>
  <si>
    <t>城乡社区支出</t>
  </si>
  <si>
    <t xml:space="preserve">  政府住房基金及对应专项债务收入安排的支出</t>
  </si>
  <si>
    <t xml:space="preserve">  国有土地使用权出让收入及对应专项债务收入安排的支出</t>
  </si>
  <si>
    <t xml:space="preserve">  城市公用事业附加及对应专项债务收入安排的支出</t>
  </si>
  <si>
    <t xml:space="preserve">  国有土地收益基金及对应专项债务收入安排的支出</t>
  </si>
  <si>
    <t xml:space="preserve">  农业土地开发资金及对应专项债务收入安排的支出</t>
  </si>
  <si>
    <t xml:space="preserve">  新增建设用地土地有偿使用费及对应专项债务收入安排的支出</t>
  </si>
  <si>
    <t xml:space="preserve">  城市基础设施配套费及对应专项债务收入安排的支出</t>
  </si>
  <si>
    <t xml:space="preserve">  污水处理费及对应专项债务收入安排的支出</t>
  </si>
  <si>
    <t>农林水支出</t>
  </si>
  <si>
    <t xml:space="preserve">  新菜地开发建设基金及对应专项债务收入安排的支出</t>
  </si>
  <si>
    <t xml:space="preserve">  大中型水库库区基金及对应专项债务收入安排的支出</t>
  </si>
  <si>
    <t xml:space="preserve">  三峡水库库区基金支出</t>
  </si>
  <si>
    <t xml:space="preserve">  南水北调工程基金及对应专项债务收入安排的支出</t>
  </si>
  <si>
    <t xml:space="preserve">  国家重大水利工程建设基金及对应专项债务收入安排的支出</t>
  </si>
  <si>
    <t xml:space="preserve">  水土保持补偿费安排的支出</t>
  </si>
  <si>
    <t>交通运输支出</t>
  </si>
  <si>
    <t xml:space="preserve">  铁路运输</t>
  </si>
  <si>
    <t xml:space="preserve">    铁路资产变现收入安排的支出</t>
  </si>
  <si>
    <t xml:space="preserve">  海南省高等级公路车辆通行附加费及对应专项债务收入安排的支出</t>
  </si>
  <si>
    <t xml:space="preserve">  车辆通行费及对应专项债务收入安排的支出</t>
  </si>
  <si>
    <t xml:space="preserve">  港口建设费及对应专项债务收入安排的支出</t>
  </si>
  <si>
    <t xml:space="preserve">  铁路建设基金支出</t>
  </si>
  <si>
    <t xml:space="preserve">  船舶油污损害赔偿基金支出</t>
  </si>
  <si>
    <t xml:space="preserve">  民航发展基金支出</t>
  </si>
  <si>
    <t>资源勘探信息等支出</t>
  </si>
  <si>
    <t xml:space="preserve">    无线电频率占用费安排的支出</t>
  </si>
  <si>
    <t xml:space="preserve">  散装水泥专项资金及对应专项债务收入安排的支出</t>
  </si>
  <si>
    <t xml:space="preserve">  新型墙体材料专项基金及对应专项债务收入安排的支出</t>
  </si>
  <si>
    <t xml:space="preserve">  农网还贷资金支出</t>
  </si>
  <si>
    <t xml:space="preserve">  电力改革预留资产变现收入安排的支出</t>
  </si>
  <si>
    <t>商业服务业等支出</t>
  </si>
  <si>
    <t>金融支出</t>
  </si>
  <si>
    <t xml:space="preserve">  金融调控支出</t>
  </si>
  <si>
    <t xml:space="preserve">    中央特别国债经营基金支出</t>
  </si>
  <si>
    <t xml:space="preserve">    中央特别国债经营基金财务支出</t>
  </si>
  <si>
    <t xml:space="preserve">  彩票发行销售机构业务费安排的支出</t>
  </si>
  <si>
    <t xml:space="preserve">  彩票公益金安排的支出</t>
  </si>
  <si>
    <t xml:space="preserve">  烟草企业上缴专项收入安排的支出</t>
  </si>
  <si>
    <t xml:space="preserve">  其他政府性基金及对应专项债务收入安排的支出</t>
  </si>
  <si>
    <t>债务付息支出</t>
  </si>
  <si>
    <t>债务发行费用支出</t>
  </si>
  <si>
    <t>抗疫特别国债安排的支出</t>
  </si>
  <si>
    <t>上解支出</t>
  </si>
  <si>
    <t>债务还本支出</t>
  </si>
  <si>
    <t>调出资金</t>
  </si>
  <si>
    <t>年终结余</t>
  </si>
  <si>
    <t>2020年度交城县政府性基金预算转移性收支决算录入表</t>
  </si>
  <si>
    <t>政府性基金预算收入</t>
  </si>
  <si>
    <t>政府性基金预算支出</t>
  </si>
  <si>
    <t>政府性基金预算上级补助收入</t>
  </si>
  <si>
    <t>政府性基金预算补助下级支出</t>
  </si>
  <si>
    <t xml:space="preserve">  政府性基金转移支付收入</t>
  </si>
  <si>
    <t xml:space="preserve">  政府性基金转移支付支出</t>
  </si>
  <si>
    <t xml:space="preserve">  抗疫特别国债转移支付收入</t>
  </si>
  <si>
    <t xml:space="preserve">  抗疫特别国债转移支付支出</t>
  </si>
  <si>
    <t>政府性基金预算下级上解收入</t>
  </si>
  <si>
    <t>政府性基金预算上解上级支出</t>
  </si>
  <si>
    <t>待偿债置换专项债券上年结余</t>
  </si>
  <si>
    <t>政府性基金预算上年结余</t>
  </si>
  <si>
    <t>调入资金</t>
  </si>
  <si>
    <t xml:space="preserve">  一般公共预算调入</t>
  </si>
  <si>
    <t xml:space="preserve">  政府性基金预算调出资金</t>
  </si>
  <si>
    <t xml:space="preserve">  其他调入资金</t>
  </si>
  <si>
    <t xml:space="preserve">  抗疫特别国债调出资金</t>
  </si>
  <si>
    <t>债务收入</t>
  </si>
  <si>
    <t xml:space="preserve">  地方政府债务收入</t>
  </si>
  <si>
    <t xml:space="preserve">  地方政府专项债务还本支出</t>
  </si>
  <si>
    <t xml:space="preserve">    专项债务收入</t>
  </si>
  <si>
    <t xml:space="preserve">  抗疫特别国债还本支出</t>
  </si>
  <si>
    <t>债务转贷收入</t>
  </si>
  <si>
    <t>债务转贷支出</t>
  </si>
  <si>
    <t xml:space="preserve">  地方政府专项债务转贷收入</t>
  </si>
  <si>
    <t>政府性基金预算省补助计划单列市收入</t>
  </si>
  <si>
    <t>政府性基金预算省补助计划单列市支出</t>
  </si>
  <si>
    <t>政府性基金预算计划单列市上解省收入</t>
  </si>
  <si>
    <t>政府性基金预算计划单列市上解省支出</t>
  </si>
  <si>
    <t>待偿债置换专项债券结余</t>
  </si>
  <si>
    <t>政府性基金预算年终结余</t>
  </si>
  <si>
    <t>收　　入　　总　　计　</t>
  </si>
  <si>
    <t>支　　出　　总　　计　</t>
  </si>
  <si>
    <t>2020年度交城县地方政府专项债务分项目余额情况表</t>
  </si>
  <si>
    <t>政府性基金预算</t>
  </si>
  <si>
    <t>国家电影事业发展专项资金</t>
  </si>
  <si>
    <t>小型水库移民扶助基金</t>
  </si>
  <si>
    <t>国有土地使用权出让</t>
  </si>
  <si>
    <t>农业土地开发资金</t>
  </si>
  <si>
    <t>城市基础设施配套费</t>
  </si>
  <si>
    <t>污水处理费</t>
  </si>
  <si>
    <t>土地储备专项债券</t>
  </si>
  <si>
    <t>棚户区改造专项债券</t>
  </si>
  <si>
    <t>大中型水库库区基金</t>
  </si>
  <si>
    <t>国家重大水利工程建设基金</t>
  </si>
  <si>
    <t>海南省高等级公路车辆通行附加费</t>
  </si>
  <si>
    <t>政府收费公路专项债券</t>
  </si>
  <si>
    <t>车辆通行费</t>
  </si>
  <si>
    <t>港口建设费</t>
  </si>
  <si>
    <t>其他地方自行试点项目收益专项债券</t>
  </si>
  <si>
    <t>其他政府性基金</t>
  </si>
  <si>
    <t>交城县二○二○年国有资本经营收支情况表</t>
  </si>
  <si>
    <t>收          入</t>
  </si>
  <si>
    <t>支          出</t>
  </si>
  <si>
    <t>项        目</t>
  </si>
  <si>
    <t>行次</t>
  </si>
  <si>
    <t>省本级</t>
  </si>
  <si>
    <t>地市级及以下</t>
  </si>
  <si>
    <t>栏次</t>
  </si>
  <si>
    <t>一、利润收入</t>
  </si>
  <si>
    <t>一、解决历史遗留问题及改革成本支出</t>
  </si>
  <si>
    <t>二、股利、股息收入</t>
  </si>
  <si>
    <t>二、国有企业资本金注入</t>
  </si>
  <si>
    <t>三、产权转让收入</t>
  </si>
  <si>
    <t>三、国有企业政策性补贴</t>
  </si>
  <si>
    <t>四、清算收入</t>
  </si>
  <si>
    <t>四、金融国有资本经营预算支出</t>
  </si>
  <si>
    <t>五、国有资本经营预算转移支付收入</t>
  </si>
  <si>
    <t>五、调出资金</t>
  </si>
  <si>
    <t>六、其他国有资本经营预算收入</t>
  </si>
  <si>
    <t>六、国有资本经营预算转移支付支出</t>
  </si>
  <si>
    <t>——</t>
  </si>
  <si>
    <t>七、其他国有资本经营预算支出</t>
  </si>
  <si>
    <t>本年收入合计</t>
  </si>
  <si>
    <t>本年支出合计</t>
  </si>
  <si>
    <t>上年结转</t>
  </si>
  <si>
    <t>结转下年</t>
  </si>
  <si>
    <t>收 入 总 计</t>
  </si>
  <si>
    <t>支 出 总 计</t>
  </si>
  <si>
    <t>注: 以上项目以2020年政府收支科目为准。</t>
  </si>
  <si>
    <t>2020年度交城县国有资本经营预算转移性收支决算表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</si>
  <si>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</si>
  <si>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</si>
  <si>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</si>
  <si>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</si>
  <si>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</si>
  <si>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</si>
  <si>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</si>
  <si>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</si>
  <si>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</si>
  <si>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</si>
  <si>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</si>
  <si>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</si>
  <si>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</si>
  <si>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</si>
  <si>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</si>
  <si>
    <t>交城县二○二○年社会保险基金收支情况表</t>
  </si>
  <si>
    <t>企业职工基本养老保险基金</t>
  </si>
  <si>
    <t>机关事业单位基本养老保险基金</t>
  </si>
  <si>
    <t>城乡居民基本养老保险基金</t>
  </si>
  <si>
    <t>城镇职工基本医疗保险基金</t>
  </si>
  <si>
    <t>居民基本医疗保险基金</t>
  </si>
  <si>
    <t>工伤保险基金</t>
  </si>
  <si>
    <t>失业保险基金</t>
  </si>
  <si>
    <t>生育保险基金</t>
  </si>
  <si>
    <t>一、收入</t>
  </si>
  <si>
    <t xml:space="preserve">   其中：1、保险费收入</t>
  </si>
  <si>
    <t xml:space="preserve">         2、利息收入</t>
  </si>
  <si>
    <t xml:space="preserve">         3、财政补贴收入</t>
  </si>
  <si>
    <t xml:space="preserve">         4、其他收入</t>
  </si>
  <si>
    <t xml:space="preserve">         5、转移收入</t>
  </si>
  <si>
    <t xml:space="preserve">         6、中央调剂资金收入</t>
  </si>
  <si>
    <t>二、支出</t>
  </si>
  <si>
    <t xml:space="preserve">   其中： 1、社会保险待遇支出</t>
  </si>
  <si>
    <t xml:space="preserve">          2、其他支出</t>
  </si>
  <si>
    <t xml:space="preserve">          3、转移支出</t>
  </si>
  <si>
    <t xml:space="preserve">          4、中央调剂资金支出</t>
  </si>
  <si>
    <t>三、本年收支结余</t>
  </si>
  <si>
    <t>四、年末滚存结余</t>
  </si>
  <si>
    <t>专业性较强的名词进行解释</t>
  </si>
  <si>
    <r>
      <rPr>
        <b/>
        <sz val="10"/>
        <rFont val="宋体"/>
        <charset val="134"/>
      </rPr>
      <t>1、财政总收入：</t>
    </r>
    <r>
      <rPr>
        <sz val="10"/>
        <rFont val="宋体"/>
        <charset val="134"/>
      </rPr>
      <t>即一般预算收入与上划中央收入之和，反映本地区当年组织的财政收入总规模，是计算当年地方可用财力的主要依据。</t>
    </r>
  </si>
  <si>
    <r>
      <rPr>
        <b/>
        <sz val="10"/>
        <rFont val="宋体"/>
        <charset val="134"/>
      </rPr>
      <t>2、一般公共预算收入：</t>
    </r>
    <r>
      <rPr>
        <sz val="10"/>
        <rFont val="宋体"/>
        <charset val="134"/>
      </rPr>
      <t>是指政府凭借国家政治权力，以社会管理者身份筹集以税收为主体的财政收入，主要用于保障和改善民生、维持国家行政职能正常运转、保障国家安全等方面。</t>
    </r>
  </si>
  <si>
    <r>
      <rPr>
        <b/>
        <sz val="10"/>
        <color rgb="FF333333"/>
        <rFont val="宋体"/>
        <charset val="134"/>
      </rPr>
      <t>3、政府性基金：</t>
    </r>
    <r>
      <rPr>
        <sz val="10"/>
        <color rgb="FF333333"/>
        <rFont val="宋体"/>
        <charset val="134"/>
      </rPr>
      <t>是指各级人民政府及其所属部门根据法律、国家行政法规和中共中央、国务院有关文件的规定，为支持某项事业发展，按照国家规定程序批准，向公民、法人和其他组织征收的具有专项用途的资金。</t>
    </r>
  </si>
  <si>
    <r>
      <rPr>
        <b/>
        <sz val="10"/>
        <rFont val="宋体"/>
        <charset val="134"/>
      </rPr>
      <t>4、财政支出：</t>
    </r>
    <r>
      <rPr>
        <sz val="10"/>
        <rFont val="宋体"/>
        <charset val="134"/>
      </rPr>
      <t>财政支出通常是指国家为实现其各种职能，由财政部门按照预算计划，将国家集中的财政资金向有关部门和方面进行支付的活动，因此也称预算支出。</t>
    </r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</si>
</sst>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0_ "/>
    <numFmt numFmtId="178" formatCode="0.00_ "/>
    <numFmt numFmtId="179" formatCode="0.00_);[Red]\(0.00\)"/>
  </numFmts>
  <fonts count="38">
    <font>
      <sz val="12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0"/>
      <name val="宋体"/>
      <charset val="134"/>
    </font>
    <font>
      <b/>
      <sz val="10"/>
      <color rgb="FF333333"/>
      <name val="宋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b/>
      <sz val="10"/>
      <color indexed="8"/>
      <name val="宋体"/>
      <charset val="134"/>
    </font>
    <font>
      <b/>
      <sz val="10"/>
      <color indexed="8"/>
      <name val="仿宋_GB2312"/>
      <charset val="134"/>
    </font>
    <font>
      <sz val="10"/>
      <color indexed="8"/>
      <name val="仿宋_GB2312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4"/>
      <name val="宋体"/>
      <charset val="134"/>
    </font>
    <font>
      <sz val="11"/>
      <name val="宋体"/>
      <charset val="134"/>
    </font>
    <font>
      <sz val="14"/>
      <name val="仿宋_GB2312"/>
      <charset val="134"/>
    </font>
    <font>
      <sz val="18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333333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2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4" borderId="20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0" fillId="0" borderId="0">
      <alignment vertical="center"/>
    </xf>
    <xf numFmtId="0" fontId="21" fillId="20" borderId="0" applyNumberFormat="0" applyBorder="0" applyAlignment="0" applyProtection="0">
      <alignment vertical="center"/>
    </xf>
    <xf numFmtId="0" fontId="31" fillId="22" borderId="25" applyNumberFormat="0" applyAlignment="0" applyProtection="0">
      <alignment vertical="center"/>
    </xf>
    <xf numFmtId="0" fontId="32" fillId="22" borderId="22" applyNumberFormat="0" applyAlignment="0" applyProtection="0">
      <alignment vertical="center"/>
    </xf>
    <xf numFmtId="0" fontId="34" fillId="25" borderId="26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35" fillId="0" borderId="27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</cellStyleXfs>
  <cellXfs count="203">
    <xf numFmtId="0" fontId="0" fillId="0" borderId="0" xfId="0"/>
    <xf numFmtId="0" fontId="1" fillId="0" borderId="0" xfId="23" applyFont="1">
      <alignment vertical="center"/>
    </xf>
    <xf numFmtId="0" fontId="0" fillId="0" borderId="0" xfId="23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justify" indent="2"/>
    </xf>
    <xf numFmtId="0" fontId="4" fillId="0" borderId="0" xfId="0" applyFont="1" applyAlignment="1">
      <alignment horizontal="justify" indent="2"/>
    </xf>
    <xf numFmtId="0" fontId="5" fillId="0" borderId="0" xfId="0" applyFont="1" applyFill="1" applyBorder="1" applyAlignment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1" fillId="0" borderId="0" xfId="0" applyFont="1" applyFill="1" applyBorder="1" applyAlignment="1"/>
    <xf numFmtId="0" fontId="3" fillId="0" borderId="0" xfId="0" applyFont="1" applyFill="1" applyBorder="1" applyAlignment="1"/>
    <xf numFmtId="0" fontId="0" fillId="0" borderId="0" xfId="0" applyFill="1" applyBorder="1" applyAlignment="1"/>
    <xf numFmtId="0" fontId="6" fillId="2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right" vertical="center"/>
    </xf>
    <xf numFmtId="0" fontId="6" fillId="2" borderId="2" xfId="0" applyNumberFormat="1" applyFont="1" applyFill="1" applyBorder="1" applyAlignment="1" applyProtection="1">
      <alignment horizontal="right" vertical="center"/>
    </xf>
    <xf numFmtId="0" fontId="5" fillId="2" borderId="2" xfId="0" applyNumberFormat="1" applyFont="1" applyFill="1" applyBorder="1" applyAlignment="1" applyProtection="1">
      <alignment horizontal="right"/>
    </xf>
    <xf numFmtId="0" fontId="7" fillId="2" borderId="3" xfId="0" applyNumberFormat="1" applyFont="1" applyFill="1" applyBorder="1" applyAlignment="1" applyProtection="1">
      <alignment horizontal="center" vertical="center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8" fillId="2" borderId="7" xfId="0" applyNumberFormat="1" applyFont="1" applyFill="1" applyBorder="1" applyAlignment="1" applyProtection="1">
      <alignment horizontal="left" vertical="center"/>
    </xf>
    <xf numFmtId="176" fontId="8" fillId="0" borderId="7" xfId="0" applyNumberFormat="1" applyFont="1" applyFill="1" applyBorder="1" applyAlignment="1" applyProtection="1">
      <alignment horizontal="right" vertical="center"/>
    </xf>
    <xf numFmtId="0" fontId="9" fillId="2" borderId="7" xfId="0" applyNumberFormat="1" applyFont="1" applyFill="1" applyBorder="1" applyAlignment="1" applyProtection="1">
      <alignment horizontal="left" vertical="center"/>
    </xf>
    <xf numFmtId="176" fontId="9" fillId="0" borderId="7" xfId="0" applyNumberFormat="1" applyFont="1" applyFill="1" applyBorder="1" applyAlignment="1" applyProtection="1">
      <alignment horizontal="right" vertical="center"/>
    </xf>
    <xf numFmtId="0" fontId="1" fillId="0" borderId="7" xfId="0" applyFont="1" applyFill="1" applyBorder="1" applyAlignment="1"/>
    <xf numFmtId="0" fontId="9" fillId="2" borderId="7" xfId="0" applyNumberFormat="1" applyFont="1" applyFill="1" applyBorder="1" applyAlignment="1" applyProtection="1">
      <alignment vertical="center"/>
    </xf>
    <xf numFmtId="0" fontId="9" fillId="2" borderId="7" xfId="0" applyNumberFormat="1" applyFont="1" applyFill="1" applyBorder="1" applyAlignment="1" applyProtection="1">
      <alignment horizontal="left" vertical="center" wrapText="1"/>
    </xf>
    <xf numFmtId="177" fontId="10" fillId="0" borderId="7" xfId="0" applyNumberFormat="1" applyFont="1" applyFill="1" applyBorder="1" applyAlignment="1" applyProtection="1">
      <alignment horizontal="right" vertical="center"/>
    </xf>
    <xf numFmtId="177" fontId="8" fillId="0" borderId="7" xfId="0" applyNumberFormat="1" applyFont="1" applyFill="1" applyBorder="1" applyAlignment="1" applyProtection="1">
      <alignment horizontal="right" vertical="center"/>
    </xf>
    <xf numFmtId="0" fontId="7" fillId="2" borderId="8" xfId="0" applyNumberFormat="1" applyFont="1" applyFill="1" applyBorder="1" applyAlignment="1" applyProtection="1">
      <alignment horizontal="center" vertical="center" wrapText="1"/>
    </xf>
    <xf numFmtId="0" fontId="7" fillId="2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vertical="center"/>
    </xf>
    <xf numFmtId="3" fontId="1" fillId="0" borderId="7" xfId="0" applyNumberFormat="1" applyFont="1" applyFill="1" applyBorder="1" applyAlignment="1" applyProtection="1">
      <alignment horizontal="right" vertical="center"/>
    </xf>
    <xf numFmtId="0" fontId="1" fillId="0" borderId="7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2" borderId="0" xfId="0" applyFill="1" applyBorder="1" applyAlignment="1"/>
    <xf numFmtId="0" fontId="2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2" borderId="7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2" borderId="0" xfId="0" applyFont="1" applyFill="1" applyBorder="1" applyAlignment="1"/>
    <xf numFmtId="0" fontId="5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178" fontId="2" fillId="0" borderId="0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/>
    <xf numFmtId="0" fontId="12" fillId="2" borderId="0" xfId="0" applyFont="1" applyFill="1" applyBorder="1" applyAlignment="1">
      <alignment horizontal="right"/>
    </xf>
    <xf numFmtId="178" fontId="0" fillId="2" borderId="0" xfId="0" applyNumberFormat="1" applyFill="1" applyBorder="1" applyAlignment="1">
      <alignment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horizontal="right" vertical="center"/>
    </xf>
    <xf numFmtId="178" fontId="5" fillId="2" borderId="0" xfId="0" applyNumberFormat="1" applyFont="1" applyFill="1" applyBorder="1" applyAlignment="1">
      <alignment wrapText="1"/>
    </xf>
    <xf numFmtId="0" fontId="5" fillId="2" borderId="0" xfId="0" applyFont="1" applyFill="1" applyBorder="1" applyAlignment="1">
      <alignment horizontal="right"/>
    </xf>
    <xf numFmtId="178" fontId="5" fillId="2" borderId="0" xfId="0" applyNumberFormat="1" applyFont="1" applyFill="1" applyBorder="1" applyAlignment="1">
      <alignment horizontal="right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178" fontId="3" fillId="2" borderId="7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>
      <alignment horizontal="right"/>
    </xf>
    <xf numFmtId="178" fontId="10" fillId="2" borderId="7" xfId="0" applyNumberFormat="1" applyFont="1" applyFill="1" applyBorder="1" applyAlignment="1">
      <alignment horizontal="right"/>
    </xf>
    <xf numFmtId="0" fontId="10" fillId="0" borderId="10" xfId="0" applyNumberFormat="1" applyFont="1" applyFill="1" applyBorder="1" applyAlignment="1" applyProtection="1">
      <alignment vertical="center"/>
    </xf>
    <xf numFmtId="0" fontId="11" fillId="2" borderId="7" xfId="0" applyFont="1" applyFill="1" applyBorder="1" applyAlignment="1">
      <alignment horizontal="right"/>
    </xf>
    <xf numFmtId="178" fontId="11" fillId="2" borderId="7" xfId="0" applyNumberFormat="1" applyFont="1" applyFill="1" applyBorder="1" applyAlignment="1">
      <alignment horizontal="right"/>
    </xf>
    <xf numFmtId="0" fontId="11" fillId="0" borderId="10" xfId="0" applyNumberFormat="1" applyFont="1" applyFill="1" applyBorder="1" applyAlignment="1" applyProtection="1">
      <alignment vertical="center"/>
    </xf>
    <xf numFmtId="0" fontId="11" fillId="0" borderId="11" xfId="0" applyNumberFormat="1" applyFont="1" applyFill="1" applyBorder="1" applyAlignment="1" applyProtection="1">
      <alignment vertical="center"/>
    </xf>
    <xf numFmtId="0" fontId="11" fillId="0" borderId="10" xfId="0" applyNumberFormat="1" applyFont="1" applyFill="1" applyBorder="1" applyAlignment="1" applyProtection="1">
      <alignment horizontal="left" vertical="center" wrapText="1"/>
    </xf>
    <xf numFmtId="0" fontId="10" fillId="0" borderId="10" xfId="0" applyNumberFormat="1" applyFont="1" applyFill="1" applyBorder="1" applyAlignment="1" applyProtection="1">
      <alignment horizontal="left" vertical="center" wrapText="1"/>
    </xf>
    <xf numFmtId="0" fontId="10" fillId="2" borderId="10" xfId="0" applyNumberFormat="1" applyFont="1" applyFill="1" applyBorder="1" applyAlignment="1" applyProtection="1">
      <alignment horizontal="right" vertical="center" wrapText="1"/>
    </xf>
    <xf numFmtId="178" fontId="10" fillId="2" borderId="7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Fill="1" applyBorder="1" applyAlignment="1"/>
    <xf numFmtId="178" fontId="12" fillId="2" borderId="0" xfId="0" applyNumberFormat="1" applyFont="1" applyFill="1" applyBorder="1" applyAlignment="1">
      <alignment wrapText="1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ont="1" applyFill="1" applyBorder="1" applyAlignment="1" applyProtection="1">
      <alignment vertical="center"/>
      <protection locked="0"/>
    </xf>
    <xf numFmtId="0" fontId="0" fillId="2" borderId="0" xfId="0" applyNumberFormat="1" applyFont="1" applyFill="1" applyBorder="1" applyAlignment="1" applyProtection="1">
      <alignment vertical="center"/>
      <protection locked="0"/>
    </xf>
    <xf numFmtId="178" fontId="0" fillId="2" borderId="0" xfId="0" applyNumberFormat="1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 applyProtection="1">
      <alignment vertical="center"/>
    </xf>
    <xf numFmtId="178" fontId="5" fillId="2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3" fillId="2" borderId="7" xfId="0" applyNumberFormat="1" applyFont="1" applyFill="1" applyBorder="1" applyAlignment="1" applyProtection="1">
      <alignment horizontal="center" vertical="center"/>
    </xf>
    <xf numFmtId="178" fontId="3" fillId="2" borderId="7" xfId="0" applyNumberFormat="1" applyFont="1" applyFill="1" applyBorder="1" applyAlignment="1" applyProtection="1">
      <alignment horizontal="center" vertical="center"/>
    </xf>
    <xf numFmtId="0" fontId="10" fillId="0" borderId="7" xfId="0" applyNumberFormat="1" applyFont="1" applyFill="1" applyBorder="1" applyAlignment="1" applyProtection="1">
      <alignment horizontal="left" vertical="center" shrinkToFit="1"/>
    </xf>
    <xf numFmtId="0" fontId="10" fillId="2" borderId="7" xfId="0" applyNumberFormat="1" applyFont="1" applyFill="1" applyBorder="1" applyAlignment="1" applyProtection="1">
      <alignment vertical="center"/>
    </xf>
    <xf numFmtId="178" fontId="10" fillId="2" borderId="7" xfId="0" applyNumberFormat="1" applyFont="1" applyFill="1" applyBorder="1" applyAlignment="1" applyProtection="1">
      <alignment vertical="center"/>
    </xf>
    <xf numFmtId="0" fontId="10" fillId="0" borderId="7" xfId="0" applyNumberFormat="1" applyFont="1" applyFill="1" applyBorder="1" applyAlignment="1" applyProtection="1">
      <alignment horizontal="center" vertical="center"/>
    </xf>
    <xf numFmtId="0" fontId="11" fillId="0" borderId="7" xfId="0" applyNumberFormat="1" applyFont="1" applyFill="1" applyBorder="1" applyAlignment="1" applyProtection="1">
      <alignment vertical="center" shrinkToFit="1"/>
    </xf>
    <xf numFmtId="0" fontId="11" fillId="2" borderId="7" xfId="0" applyNumberFormat="1" applyFont="1" applyFill="1" applyBorder="1" applyAlignment="1" applyProtection="1">
      <alignment vertical="center"/>
    </xf>
    <xf numFmtId="178" fontId="11" fillId="2" borderId="7" xfId="0" applyNumberFormat="1" applyFont="1" applyFill="1" applyBorder="1" applyAlignment="1" applyProtection="1">
      <alignment vertical="center"/>
    </xf>
    <xf numFmtId="0" fontId="11" fillId="0" borderId="7" xfId="0" applyNumberFormat="1" applyFont="1" applyFill="1" applyBorder="1" applyAlignment="1" applyProtection="1">
      <alignment vertical="center"/>
    </xf>
    <xf numFmtId="0" fontId="10" fillId="0" borderId="7" xfId="0" applyNumberFormat="1" applyFont="1" applyFill="1" applyBorder="1" applyAlignment="1" applyProtection="1">
      <alignment vertical="center" shrinkToFit="1"/>
    </xf>
    <xf numFmtId="0" fontId="10" fillId="0" borderId="7" xfId="0" applyNumberFormat="1" applyFont="1" applyFill="1" applyBorder="1" applyAlignment="1" applyProtection="1">
      <alignment vertical="center"/>
    </xf>
    <xf numFmtId="0" fontId="10" fillId="0" borderId="7" xfId="0" applyNumberFormat="1" applyFont="1" applyFill="1" applyBorder="1" applyAlignment="1" applyProtection="1">
      <alignment horizontal="center" vertical="center" shrinkToFit="1"/>
    </xf>
    <xf numFmtId="0" fontId="1" fillId="0" borderId="0" xfId="0" applyNumberFormat="1" applyFont="1" applyFill="1" applyBorder="1" applyAlignment="1" applyProtection="1">
      <alignment vertical="center" shrinkToFit="1"/>
      <protection locked="0"/>
    </xf>
    <xf numFmtId="0" fontId="1" fillId="2" borderId="0" xfId="0" applyNumberFormat="1" applyFont="1" applyFill="1" applyBorder="1" applyAlignment="1" applyProtection="1">
      <alignment vertical="center" shrinkToFit="1"/>
      <protection locked="0"/>
    </xf>
    <xf numFmtId="0" fontId="1" fillId="2" borderId="0" xfId="0" applyNumberFormat="1" applyFont="1" applyFill="1" applyBorder="1" applyAlignment="1" applyProtection="1">
      <alignment vertical="center"/>
      <protection locked="0"/>
    </xf>
    <xf numFmtId="178" fontId="1" fillId="2" borderId="0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ont="1" applyFill="1" applyBorder="1" applyAlignment="1" applyProtection="1">
      <alignment vertical="center" shrinkToFit="1"/>
      <protection locked="0"/>
    </xf>
    <xf numFmtId="0" fontId="0" fillId="2" borderId="0" xfId="0" applyNumberFormat="1" applyFont="1" applyFill="1" applyBorder="1" applyAlignment="1" applyProtection="1">
      <alignment vertical="center" shrinkToFit="1"/>
      <protection locked="0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3" fontId="1" fillId="0" borderId="5" xfId="0" applyNumberFormat="1" applyFont="1" applyFill="1" applyBorder="1" applyAlignment="1" applyProtection="1">
      <alignment horizontal="right" vertical="center"/>
    </xf>
    <xf numFmtId="3" fontId="1" fillId="0" borderId="10" xfId="0" applyNumberFormat="1" applyFont="1" applyFill="1" applyBorder="1" applyAlignment="1" applyProtection="1">
      <alignment horizontal="right" vertical="center"/>
    </xf>
    <xf numFmtId="3" fontId="1" fillId="0" borderId="12" xfId="0" applyNumberFormat="1" applyFont="1" applyFill="1" applyBorder="1" applyAlignment="1" applyProtection="1">
      <alignment horizontal="right" vertical="center"/>
    </xf>
    <xf numFmtId="3" fontId="1" fillId="0" borderId="13" xfId="0" applyNumberFormat="1" applyFont="1" applyFill="1" applyBorder="1" applyAlignment="1" applyProtection="1">
      <alignment horizontal="right" vertical="center"/>
    </xf>
    <xf numFmtId="3" fontId="1" fillId="0" borderId="11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/>
    </xf>
    <xf numFmtId="0" fontId="0" fillId="0" borderId="0" xfId="0" applyFill="1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13" fillId="0" borderId="16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178" fontId="0" fillId="0" borderId="0" xfId="0" applyNumberFormat="1" applyFill="1" applyBorder="1" applyAlignment="1">
      <alignment wrapText="1"/>
    </xf>
    <xf numFmtId="178" fontId="5" fillId="0" borderId="0" xfId="0" applyNumberFormat="1" applyFont="1" applyFill="1" applyBorder="1" applyAlignment="1">
      <alignment wrapText="1"/>
    </xf>
    <xf numFmtId="178" fontId="5" fillId="0" borderId="0" xfId="0" applyNumberFormat="1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8" fontId="3" fillId="0" borderId="7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left" vertical="center"/>
    </xf>
    <xf numFmtId="3" fontId="10" fillId="0" borderId="7" xfId="0" applyNumberFormat="1" applyFont="1" applyFill="1" applyBorder="1" applyAlignment="1" applyProtection="1">
      <alignment horizontal="right" vertical="center"/>
    </xf>
    <xf numFmtId="178" fontId="10" fillId="0" borderId="7" xfId="0" applyNumberFormat="1" applyFont="1" applyFill="1" applyBorder="1" applyAlignment="1">
      <alignment wrapText="1"/>
    </xf>
    <xf numFmtId="0" fontId="11" fillId="0" borderId="10" xfId="0" applyNumberFormat="1" applyFont="1" applyFill="1" applyBorder="1" applyAlignment="1" applyProtection="1">
      <alignment horizontal="left" vertical="center"/>
    </xf>
    <xf numFmtId="3" fontId="11" fillId="0" borderId="7" xfId="0" applyNumberFormat="1" applyFont="1" applyFill="1" applyBorder="1" applyAlignment="1" applyProtection="1">
      <alignment horizontal="right" vertical="center"/>
    </xf>
    <xf numFmtId="0" fontId="11" fillId="0" borderId="18" xfId="0" applyNumberFormat="1" applyFont="1" applyFill="1" applyBorder="1" applyAlignment="1" applyProtection="1">
      <alignment horizontal="left" vertical="center"/>
    </xf>
    <xf numFmtId="0" fontId="10" fillId="0" borderId="18" xfId="0" applyNumberFormat="1" applyFont="1" applyFill="1" applyBorder="1" applyAlignment="1" applyProtection="1">
      <alignment horizontal="left" vertical="center"/>
    </xf>
    <xf numFmtId="3" fontId="10" fillId="2" borderId="7" xfId="0" applyNumberFormat="1" applyFont="1" applyFill="1" applyBorder="1" applyAlignment="1" applyProtection="1">
      <alignment horizontal="right" vertical="center"/>
    </xf>
    <xf numFmtId="3" fontId="11" fillId="2" borderId="7" xfId="0" applyNumberFormat="1" applyFont="1" applyFill="1" applyBorder="1" applyAlignment="1" applyProtection="1">
      <alignment horizontal="right" vertical="center"/>
    </xf>
    <xf numFmtId="3" fontId="10" fillId="0" borderId="5" xfId="0" applyNumberFormat="1" applyFont="1" applyFill="1" applyBorder="1" applyAlignment="1" applyProtection="1">
      <alignment horizontal="right" vertical="center"/>
    </xf>
    <xf numFmtId="3" fontId="11" fillId="0" borderId="19" xfId="0" applyNumberFormat="1" applyFont="1" applyFill="1" applyBorder="1" applyAlignment="1" applyProtection="1">
      <alignment horizontal="right" vertical="center"/>
    </xf>
    <xf numFmtId="0" fontId="10" fillId="0" borderId="18" xfId="0" applyNumberFormat="1" applyFont="1" applyFill="1" applyBorder="1" applyAlignment="1" applyProtection="1">
      <alignment vertical="center"/>
    </xf>
    <xf numFmtId="0" fontId="11" fillId="0" borderId="18" xfId="0" applyNumberFormat="1" applyFont="1" applyFill="1" applyBorder="1" applyAlignment="1" applyProtection="1">
      <alignment vertical="center"/>
    </xf>
    <xf numFmtId="0" fontId="10" fillId="0" borderId="11" xfId="0" applyNumberFormat="1" applyFont="1" applyFill="1" applyBorder="1" applyAlignment="1" applyProtection="1">
      <alignment horizontal="left" vertical="center"/>
    </xf>
    <xf numFmtId="0" fontId="10" fillId="0" borderId="7" xfId="0" applyFont="1" applyFill="1" applyBorder="1" applyAlignment="1"/>
    <xf numFmtId="0" fontId="10" fillId="2" borderId="10" xfId="0" applyNumberFormat="1" applyFont="1" applyFill="1" applyBorder="1" applyAlignment="1" applyProtection="1">
      <alignment horizontal="left" vertical="center"/>
    </xf>
    <xf numFmtId="0" fontId="10" fillId="3" borderId="7" xfId="0" applyFont="1" applyFill="1" applyBorder="1" applyAlignment="1"/>
    <xf numFmtId="3" fontId="10" fillId="0" borderId="7" xfId="0" applyNumberFormat="1" applyFont="1" applyFill="1" applyBorder="1" applyAlignment="1"/>
    <xf numFmtId="3" fontId="12" fillId="0" borderId="0" xfId="0" applyNumberFormat="1" applyFont="1" applyFill="1" applyBorder="1" applyAlignment="1"/>
    <xf numFmtId="178" fontId="12" fillId="0" borderId="0" xfId="0" applyNumberFormat="1" applyFont="1" applyFill="1" applyBorder="1" applyAlignment="1">
      <alignment wrapText="1"/>
    </xf>
    <xf numFmtId="0" fontId="0" fillId="2" borderId="0" xfId="0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/>
    <xf numFmtId="0" fontId="3" fillId="2" borderId="0" xfId="0" applyNumberFormat="1" applyFont="1" applyFill="1" applyBorder="1" applyAlignment="1" applyProtection="1">
      <alignment vertical="center"/>
      <protection locked="0"/>
    </xf>
    <xf numFmtId="176" fontId="0" fillId="2" borderId="0" xfId="0" applyNumberFormat="1" applyFont="1" applyFill="1" applyBorder="1" applyAlignment="1" applyProtection="1">
      <alignment horizontal="right" vertical="center"/>
      <protection locked="0"/>
    </xf>
    <xf numFmtId="179" fontId="12" fillId="2" borderId="0" xfId="0" applyNumberFormat="1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 applyProtection="1">
      <alignment vertical="center"/>
      <protection locked="0"/>
    </xf>
    <xf numFmtId="176" fontId="5" fillId="2" borderId="0" xfId="0" applyNumberFormat="1" applyFont="1" applyFill="1" applyBorder="1" applyAlignment="1" applyProtection="1">
      <alignment horizontal="right" vertical="center"/>
      <protection locked="0"/>
    </xf>
    <xf numFmtId="179" fontId="14" fillId="2" borderId="0" xfId="0" applyNumberFormat="1" applyFont="1" applyFill="1" applyBorder="1" applyAlignment="1" applyProtection="1">
      <alignment vertical="center"/>
      <protection locked="0"/>
    </xf>
    <xf numFmtId="0" fontId="5" fillId="0" borderId="2" xfId="0" applyNumberFormat="1" applyFont="1" applyFill="1" applyBorder="1" applyAlignment="1" applyProtection="1">
      <alignment horizontal="right" vertical="center"/>
      <protection locked="0"/>
    </xf>
    <xf numFmtId="0" fontId="3" fillId="0" borderId="7" xfId="0" applyNumberFormat="1" applyFont="1" applyFill="1" applyBorder="1" applyAlignment="1" applyProtection="1">
      <alignment horizontal="center" vertical="center"/>
      <protection locked="0"/>
    </xf>
    <xf numFmtId="176" fontId="3" fillId="2" borderId="7" xfId="0" applyNumberFormat="1" applyFont="1" applyFill="1" applyBorder="1" applyAlignment="1" applyProtection="1">
      <alignment horizontal="center" vertical="center"/>
      <protection locked="0"/>
    </xf>
    <xf numFmtId="0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179" fontId="3" fillId="2" borderId="7" xfId="0" applyNumberFormat="1" applyFont="1" applyFill="1" applyBorder="1" applyAlignment="1" applyProtection="1">
      <alignment horizontal="center" vertical="center"/>
      <protection locked="0"/>
    </xf>
    <xf numFmtId="0" fontId="3" fillId="2" borderId="7" xfId="0" applyNumberFormat="1" applyFont="1" applyFill="1" applyBorder="1" applyAlignment="1" applyProtection="1">
      <alignment horizontal="center" vertical="center"/>
      <protection locked="0"/>
    </xf>
    <xf numFmtId="0" fontId="10" fillId="0" borderId="7" xfId="0" applyNumberFormat="1" applyFont="1" applyFill="1" applyBorder="1" applyAlignment="1" applyProtection="1">
      <alignment vertical="center" shrinkToFit="1"/>
      <protection locked="0"/>
    </xf>
    <xf numFmtId="0" fontId="10" fillId="2" borderId="7" xfId="0" applyNumberFormat="1" applyFont="1" applyFill="1" applyBorder="1" applyAlignment="1" applyProtection="1">
      <alignment horizontal="right" vertical="center"/>
      <protection locked="0"/>
    </xf>
    <xf numFmtId="179" fontId="10" fillId="2" borderId="7" xfId="0" applyNumberFormat="1" applyFont="1" applyFill="1" applyBorder="1" applyAlignment="1" applyProtection="1">
      <alignment horizontal="right" vertical="center"/>
      <protection locked="0"/>
    </xf>
    <xf numFmtId="0" fontId="10" fillId="2" borderId="7" xfId="0" applyNumberFormat="1" applyFont="1" applyFill="1" applyBorder="1" applyAlignment="1" applyProtection="1">
      <alignment vertical="center"/>
      <protection locked="0"/>
    </xf>
    <xf numFmtId="0" fontId="11" fillId="0" borderId="7" xfId="0" applyNumberFormat="1" applyFont="1" applyFill="1" applyBorder="1" applyAlignment="1" applyProtection="1">
      <alignment vertical="center" shrinkToFit="1"/>
      <protection locked="0"/>
    </xf>
    <xf numFmtId="0" fontId="11" fillId="2" borderId="7" xfId="0" applyNumberFormat="1" applyFont="1" applyFill="1" applyBorder="1" applyAlignment="1" applyProtection="1">
      <alignment horizontal="right" vertical="center"/>
      <protection locked="0"/>
    </xf>
    <xf numFmtId="0" fontId="11" fillId="2" borderId="7" xfId="0" applyNumberFormat="1" applyFont="1" applyFill="1" applyBorder="1" applyAlignment="1" applyProtection="1">
      <alignment vertical="center"/>
      <protection locked="0"/>
    </xf>
    <xf numFmtId="0" fontId="10" fillId="0" borderId="7" xfId="0" applyNumberFormat="1" applyFont="1" applyFill="1" applyBorder="1" applyAlignment="1" applyProtection="1">
      <alignment horizontal="center" vertical="center" shrinkToFit="1"/>
      <protection locked="0"/>
    </xf>
    <xf numFmtId="3" fontId="11" fillId="2" borderId="7" xfId="0" applyNumberFormat="1" applyFont="1" applyFill="1" applyBorder="1" applyAlignment="1" applyProtection="1">
      <alignment horizontal="right" vertical="center"/>
      <protection locked="0"/>
    </xf>
    <xf numFmtId="0" fontId="11" fillId="2" borderId="7" xfId="0" applyNumberFormat="1" applyFont="1" applyFill="1" applyBorder="1" applyAlignment="1" applyProtection="1">
      <alignment vertical="center" shrinkToFit="1"/>
      <protection locked="0"/>
    </xf>
    <xf numFmtId="1" fontId="11" fillId="2" borderId="7" xfId="0" applyNumberFormat="1" applyFont="1" applyFill="1" applyBorder="1" applyAlignment="1" applyProtection="1">
      <alignment vertical="center" shrinkToFit="1"/>
      <protection locked="0"/>
    </xf>
    <xf numFmtId="0" fontId="11" fillId="2" borderId="7" xfId="0" applyNumberFormat="1" applyFont="1" applyFill="1" applyBorder="1" applyAlignment="1" applyProtection="1">
      <alignment horizontal="center" vertical="center"/>
      <protection locked="0"/>
    </xf>
    <xf numFmtId="0" fontId="10" fillId="2" borderId="7" xfId="0" applyNumberFormat="1" applyFont="1" applyFill="1" applyBorder="1" applyAlignment="1" applyProtection="1">
      <alignment horizontal="left" vertical="center" shrinkToFit="1"/>
      <protection locked="0"/>
    </xf>
    <xf numFmtId="0" fontId="10" fillId="2" borderId="7" xfId="0" applyNumberFormat="1" applyFont="1" applyFill="1" applyBorder="1" applyAlignment="1" applyProtection="1">
      <alignment vertical="center" shrinkToFit="1"/>
      <protection locked="0"/>
    </xf>
    <xf numFmtId="49" fontId="11" fillId="2" borderId="7" xfId="11" applyNumberFormat="1" applyFont="1" applyFill="1" applyBorder="1" applyAlignment="1" applyProtection="1">
      <alignment horizontal="left" vertical="center" wrapText="1"/>
      <protection locked="0" hidden="1"/>
    </xf>
    <xf numFmtId="0" fontId="10" fillId="2" borderId="7" xfId="0" applyNumberFormat="1" applyFont="1" applyFill="1" applyBorder="1" applyAlignment="1" applyProtection="1">
      <alignment horizontal="center" vertical="center" shrinkToFit="1"/>
      <protection locked="0"/>
    </xf>
    <xf numFmtId="49" fontId="0" fillId="2" borderId="0" xfId="0" applyNumberFormat="1" applyFont="1" applyFill="1" applyBorder="1" applyAlignment="1" applyProtection="1">
      <alignment horizontal="right" vertical="center"/>
      <protection locked="0"/>
    </xf>
    <xf numFmtId="0" fontId="15" fillId="0" borderId="0" xfId="23" applyFont="1">
      <alignment vertical="center"/>
    </xf>
    <xf numFmtId="0" fontId="1" fillId="0" borderId="0" xfId="23" applyFont="1">
      <alignment vertical="center"/>
    </xf>
    <xf numFmtId="0" fontId="16" fillId="0" borderId="0" xfId="23" applyFont="1" applyAlignment="1">
      <alignment horizontal="center" vertical="center"/>
    </xf>
    <xf numFmtId="0" fontId="1" fillId="0" borderId="0" xfId="23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2018年县级政府决算公开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1&#24180;&#20154;&#22823;\&#20132;&#22478;&#21439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C6">
            <v>20159</v>
          </cell>
        </row>
        <row r="6">
          <cell r="O6">
            <v>38367</v>
          </cell>
        </row>
        <row r="6">
          <cell r="Y6">
            <v>0</v>
          </cell>
        </row>
      </sheetData>
      <sheetData sheetId="14"/>
      <sheetData sheetId="15"/>
      <sheetData sheetId="16"/>
      <sheetData sheetId="17"/>
      <sheetData sheetId="18">
        <row r="5">
          <cell r="E5">
            <v>0</v>
          </cell>
        </row>
        <row r="5">
          <cell r="J5">
            <v>599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tabSelected="1" workbookViewId="0">
      <selection activeCell="A18" sqref="A18"/>
    </sheetView>
  </sheetViews>
  <sheetFormatPr defaultColWidth="9" defaultRowHeight="14.25"/>
  <cols>
    <col min="1" max="1" width="88.2" style="2" customWidth="1"/>
    <col min="2" max="16384" width="8.8" style="2"/>
  </cols>
  <sheetData>
    <row r="1" s="199" customFormat="1" ht="54" customHeight="1" spans="1:1">
      <c r="A1" s="201" t="s">
        <v>0</v>
      </c>
    </row>
    <row r="2" s="200" customFormat="1" ht="27" customHeight="1" spans="1:1">
      <c r="A2" s="202" t="s">
        <v>1</v>
      </c>
    </row>
    <row r="3" s="200" customFormat="1" ht="27" customHeight="1" spans="1:1">
      <c r="A3" s="202" t="s">
        <v>2</v>
      </c>
    </row>
    <row r="4" s="200" customFormat="1" ht="27" customHeight="1" spans="1:1">
      <c r="A4" s="202" t="s">
        <v>3</v>
      </c>
    </row>
    <row r="5" s="200" customFormat="1" ht="27" customHeight="1" spans="1:1">
      <c r="A5" s="202" t="s">
        <v>4</v>
      </c>
    </row>
    <row r="6" s="200" customFormat="1" ht="27" customHeight="1" spans="1:1">
      <c r="A6" s="202" t="s">
        <v>5</v>
      </c>
    </row>
    <row r="7" s="200" customFormat="1" ht="27" customHeight="1" spans="1:1">
      <c r="A7" s="202" t="s">
        <v>6</v>
      </c>
    </row>
    <row r="8" s="200" customFormat="1" ht="27" customHeight="1" spans="1:1">
      <c r="A8" s="202" t="s">
        <v>7</v>
      </c>
    </row>
    <row r="9" s="200" customFormat="1" ht="27" customHeight="1" spans="1:1">
      <c r="A9" s="202" t="s">
        <v>8</v>
      </c>
    </row>
    <row r="10" s="1" customFormat="1" ht="27" customHeight="1" spans="1:1">
      <c r="A10" s="202" t="s">
        <v>9</v>
      </c>
    </row>
    <row r="11" s="200" customFormat="1" ht="27" customHeight="1" spans="1:1">
      <c r="A11" s="202" t="s">
        <v>10</v>
      </c>
    </row>
    <row r="12" s="200" customFormat="1" ht="27" customHeight="1" spans="1:1">
      <c r="A12" s="202" t="s">
        <v>11</v>
      </c>
    </row>
    <row r="13" s="200" customFormat="1" ht="27" customHeight="1" spans="1:1">
      <c r="A13" s="202" t="s">
        <v>12</v>
      </c>
    </row>
    <row r="14" s="200" customFormat="1" ht="27" customHeight="1" spans="1:1">
      <c r="A14" s="202" t="s">
        <v>13</v>
      </c>
    </row>
    <row r="15" s="200" customFormat="1" ht="27" customHeight="1" spans="1:1">
      <c r="A15" s="202" t="s">
        <v>14</v>
      </c>
    </row>
  </sheetData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showGridLines="0" showZeros="0" zoomScaleSheetLayoutView="60" workbookViewId="0">
      <selection activeCell="F18" sqref="F18"/>
    </sheetView>
  </sheetViews>
  <sheetFormatPr defaultColWidth="9.15" defaultRowHeight="14.25" outlineLevelCol="3"/>
  <cols>
    <col min="1" max="1" width="35" style="34" customWidth="1"/>
    <col min="2" max="2" width="18.9416666666667" style="34" customWidth="1"/>
    <col min="3" max="3" width="35" style="34" customWidth="1"/>
    <col min="4" max="4" width="18.9416666666667" style="34" customWidth="1"/>
    <col min="5" max="16384" width="9.15" style="12" customWidth="1"/>
  </cols>
  <sheetData>
    <row r="1" s="34" customFormat="1" ht="54" customHeight="1" spans="1:4">
      <c r="A1" s="69" t="s">
        <v>1343</v>
      </c>
      <c r="B1" s="69"/>
      <c r="C1" s="69"/>
      <c r="D1" s="70"/>
    </row>
    <row r="2" s="34" customFormat="1" ht="17" customHeight="1" spans="1:4">
      <c r="A2" s="36"/>
      <c r="B2" s="36"/>
      <c r="C2" s="36"/>
      <c r="D2" s="36"/>
    </row>
    <row r="3" s="34" customFormat="1" ht="17" customHeight="1" spans="1:4">
      <c r="A3" s="36" t="s">
        <v>16</v>
      </c>
      <c r="B3" s="36"/>
      <c r="C3" s="36"/>
      <c r="D3" s="36"/>
    </row>
    <row r="4" s="34" customFormat="1" ht="17" customHeight="1" spans="1:4">
      <c r="A4" s="37" t="s">
        <v>596</v>
      </c>
      <c r="B4" s="37" t="s">
        <v>105</v>
      </c>
      <c r="C4" s="37" t="s">
        <v>596</v>
      </c>
      <c r="D4" s="37" t="s">
        <v>105</v>
      </c>
    </row>
    <row r="5" s="34" customFormat="1" ht="17.25" customHeight="1" spans="1:4">
      <c r="A5" s="38" t="s">
        <v>1344</v>
      </c>
      <c r="B5" s="39">
        <f>'[1]L10'!C6</f>
        <v>20159</v>
      </c>
      <c r="C5" s="38" t="s">
        <v>1345</v>
      </c>
      <c r="D5" s="39">
        <f>'[1]L10'!O6</f>
        <v>38367</v>
      </c>
    </row>
    <row r="6" s="34" customFormat="1" ht="17.25" customHeight="1" spans="1:4">
      <c r="A6" s="38" t="s">
        <v>1346</v>
      </c>
      <c r="B6" s="39">
        <f>B7+B8</f>
        <v>3923</v>
      </c>
      <c r="C6" s="38" t="s">
        <v>1347</v>
      </c>
      <c r="D6" s="39">
        <f>D7+D8</f>
        <v>0</v>
      </c>
    </row>
    <row r="7" s="34" customFormat="1" ht="17.25" customHeight="1" spans="1:4">
      <c r="A7" s="38" t="s">
        <v>1348</v>
      </c>
      <c r="B7" s="39">
        <v>823</v>
      </c>
      <c r="C7" s="38" t="s">
        <v>1349</v>
      </c>
      <c r="D7" s="39">
        <v>0</v>
      </c>
    </row>
    <row r="8" s="34" customFormat="1" ht="17.25" customHeight="1" spans="1:4">
      <c r="A8" s="38" t="s">
        <v>1350</v>
      </c>
      <c r="B8" s="39">
        <v>3100</v>
      </c>
      <c r="C8" s="38" t="s">
        <v>1351</v>
      </c>
      <c r="D8" s="39">
        <v>0</v>
      </c>
    </row>
    <row r="9" s="34" customFormat="1" ht="17.25" customHeight="1" spans="1:4">
      <c r="A9" s="38" t="s">
        <v>1352</v>
      </c>
      <c r="B9" s="39">
        <v>0</v>
      </c>
      <c r="C9" s="38" t="s">
        <v>1353</v>
      </c>
      <c r="D9" s="39">
        <v>15</v>
      </c>
    </row>
    <row r="10" s="34" customFormat="1" ht="17.25" customHeight="1" spans="1:4">
      <c r="A10" s="38" t="s">
        <v>1354</v>
      </c>
      <c r="B10" s="39">
        <v>0</v>
      </c>
      <c r="C10" s="38"/>
      <c r="D10" s="40"/>
    </row>
    <row r="11" s="34" customFormat="1" ht="17.25" customHeight="1" spans="1:4">
      <c r="A11" s="38" t="s">
        <v>1355</v>
      </c>
      <c r="B11" s="39">
        <v>0</v>
      </c>
      <c r="C11" s="38"/>
      <c r="D11" s="40"/>
    </row>
    <row r="12" s="34" customFormat="1" ht="17.25" customHeight="1" spans="1:4">
      <c r="A12" s="38" t="s">
        <v>1356</v>
      </c>
      <c r="B12" s="39">
        <f>B13+B14</f>
        <v>0</v>
      </c>
      <c r="C12" s="38" t="s">
        <v>1341</v>
      </c>
      <c r="D12" s="39">
        <f>D13+D14</f>
        <v>0</v>
      </c>
    </row>
    <row r="13" s="34" customFormat="1" ht="17.25" customHeight="1" spans="1:4">
      <c r="A13" s="38" t="s">
        <v>1357</v>
      </c>
      <c r="B13" s="39">
        <v>0</v>
      </c>
      <c r="C13" s="38" t="s">
        <v>1358</v>
      </c>
      <c r="D13" s="39">
        <v>0</v>
      </c>
    </row>
    <row r="14" s="34" customFormat="1" ht="17.25" customHeight="1" spans="1:4">
      <c r="A14" s="38" t="s">
        <v>1359</v>
      </c>
      <c r="B14" s="39">
        <v>0</v>
      </c>
      <c r="C14" s="38" t="s">
        <v>1360</v>
      </c>
      <c r="D14" s="39">
        <v>0</v>
      </c>
    </row>
    <row r="15" s="34" customFormat="1" ht="17.25" customHeight="1" spans="1:4">
      <c r="A15" s="38" t="s">
        <v>1361</v>
      </c>
      <c r="B15" s="39">
        <f t="shared" ref="B15:B18" si="0">B16</f>
        <v>0</v>
      </c>
      <c r="C15" s="38" t="s">
        <v>1340</v>
      </c>
      <c r="D15" s="39">
        <f>D16</f>
        <v>0</v>
      </c>
    </row>
    <row r="16" s="34" customFormat="1" ht="17.25" customHeight="1" spans="1:4">
      <c r="A16" s="38" t="s">
        <v>1362</v>
      </c>
      <c r="B16" s="39">
        <f t="shared" si="0"/>
        <v>0</v>
      </c>
      <c r="C16" s="38" t="s">
        <v>1363</v>
      </c>
      <c r="D16" s="39">
        <v>0</v>
      </c>
    </row>
    <row r="17" s="34" customFormat="1" ht="17.25" customHeight="1" spans="1:4">
      <c r="A17" s="38" t="s">
        <v>1364</v>
      </c>
      <c r="B17" s="39">
        <v>0</v>
      </c>
      <c r="C17" s="38" t="s">
        <v>1365</v>
      </c>
      <c r="D17" s="71"/>
    </row>
    <row r="18" s="34" customFormat="1" ht="17.25" customHeight="1" spans="1:4">
      <c r="A18" s="38" t="s">
        <v>1366</v>
      </c>
      <c r="B18" s="39">
        <f t="shared" si="0"/>
        <v>14300</v>
      </c>
      <c r="C18" s="38" t="s">
        <v>1367</v>
      </c>
      <c r="D18" s="39">
        <v>0</v>
      </c>
    </row>
    <row r="19" s="34" customFormat="1" ht="17.25" customHeight="1" spans="1:4">
      <c r="A19" s="38" t="s">
        <v>1368</v>
      </c>
      <c r="B19" s="39">
        <v>14300</v>
      </c>
      <c r="C19" s="38"/>
      <c r="D19" s="40"/>
    </row>
    <row r="20" s="34" customFormat="1" ht="17.25" customHeight="1" spans="1:4">
      <c r="A20" s="38" t="s">
        <v>1369</v>
      </c>
      <c r="B20" s="39">
        <f>B21+B22</f>
        <v>0</v>
      </c>
      <c r="C20" s="38" t="s">
        <v>1370</v>
      </c>
      <c r="D20" s="39">
        <f>SUM(D21:D22)</f>
        <v>0</v>
      </c>
    </row>
    <row r="21" s="34" customFormat="1" ht="17.25" customHeight="1" spans="1:4">
      <c r="A21" s="38" t="s">
        <v>1348</v>
      </c>
      <c r="B21" s="39">
        <v>0</v>
      </c>
      <c r="C21" s="38" t="s">
        <v>1349</v>
      </c>
      <c r="D21" s="39">
        <v>0</v>
      </c>
    </row>
    <row r="22" s="34" customFormat="1" ht="17.25" customHeight="1" spans="1:4">
      <c r="A22" s="38" t="s">
        <v>1350</v>
      </c>
      <c r="B22" s="39">
        <v>0</v>
      </c>
      <c r="C22" s="38" t="s">
        <v>1351</v>
      </c>
      <c r="D22" s="39">
        <v>0</v>
      </c>
    </row>
    <row r="23" s="34" customFormat="1" ht="17.25" customHeight="1" spans="1:4">
      <c r="A23" s="38" t="s">
        <v>1371</v>
      </c>
      <c r="B23" s="39">
        <v>0</v>
      </c>
      <c r="C23" s="38" t="s">
        <v>1372</v>
      </c>
      <c r="D23" s="39">
        <v>0</v>
      </c>
    </row>
    <row r="24" s="34" customFormat="1" ht="17.25" customHeight="1" spans="1:4">
      <c r="A24" s="38"/>
      <c r="B24" s="40"/>
      <c r="C24" s="38" t="s">
        <v>1373</v>
      </c>
      <c r="D24" s="39">
        <f>'[1]L10'!Y6</f>
        <v>0</v>
      </c>
    </row>
    <row r="25" s="34" customFormat="1" ht="17.25" customHeight="1" spans="1:4">
      <c r="A25" s="38"/>
      <c r="B25" s="40"/>
      <c r="C25" s="38" t="s">
        <v>1374</v>
      </c>
      <c r="D25" s="39">
        <f>B26-D5-D6-D9-D12-D15-D18-D20-D23-D24</f>
        <v>0</v>
      </c>
    </row>
    <row r="26" s="34" customFormat="1" ht="17" customHeight="1" spans="1:4">
      <c r="A26" s="37" t="s">
        <v>1375</v>
      </c>
      <c r="B26" s="39">
        <f>SUM(B5,B6,B9,B10,B11,B12,B15,B18,B20,B23)</f>
        <v>38382</v>
      </c>
      <c r="C26" s="37" t="s">
        <v>1376</v>
      </c>
      <c r="D26" s="39">
        <f>SUM(D5,D6,D9,D12,D15,D18,D20,D23,D24,D25)</f>
        <v>38382</v>
      </c>
    </row>
    <row r="27" s="34" customFormat="1" ht="15.55" customHeight="1"/>
  </sheetData>
  <mergeCells count="3">
    <mergeCell ref="A1:D1"/>
    <mergeCell ref="A2:D2"/>
    <mergeCell ref="A3:D3"/>
  </mergeCells>
  <printOptions gridLines="1"/>
  <pageMargins left="0.75" right="0.75" top="1" bottom="1" header="0.5" footer="0.5"/>
  <headerFooter alignWithMargins="0" scaleWithDoc="0">
    <oddHeader>&amp;C&amp;A</oddHeader>
    <oddFooter>&amp;CPage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showGridLines="0" showZeros="0" zoomScaleSheetLayoutView="60" workbookViewId="0">
      <selection activeCell="A1" sqref="A1:F1"/>
    </sheetView>
  </sheetViews>
  <sheetFormatPr defaultColWidth="9.15" defaultRowHeight="14.25" outlineLevelCol="5"/>
  <cols>
    <col min="1" max="1" width="35.475" style="34" customWidth="1"/>
    <col min="2" max="6" width="15.75" style="34" customWidth="1"/>
    <col min="7" max="16384" width="9.15" style="12" customWidth="1"/>
  </cols>
  <sheetData>
    <row r="1" s="34" customFormat="1" ht="42" customHeight="1" spans="1:6">
      <c r="A1" s="47" t="s">
        <v>1377</v>
      </c>
      <c r="B1" s="47"/>
      <c r="C1" s="47"/>
      <c r="D1" s="47"/>
      <c r="E1" s="47"/>
      <c r="F1" s="47"/>
    </row>
    <row r="2" s="34" customFormat="1" ht="16.95" customHeight="1" spans="1:6">
      <c r="A2" s="36"/>
      <c r="B2" s="36"/>
      <c r="C2" s="36"/>
      <c r="D2" s="36"/>
      <c r="E2" s="36"/>
      <c r="F2" s="36"/>
    </row>
    <row r="3" s="34" customFormat="1" ht="16.95" customHeight="1" spans="1:6">
      <c r="A3" s="36" t="s">
        <v>103</v>
      </c>
      <c r="B3" s="36"/>
      <c r="C3" s="36"/>
      <c r="D3" s="36"/>
      <c r="E3" s="36"/>
      <c r="F3" s="36"/>
    </row>
    <row r="4" s="34" customFormat="1" ht="36.75" customHeight="1" spans="1:6">
      <c r="A4" s="37" t="s">
        <v>596</v>
      </c>
      <c r="B4" s="67" t="s">
        <v>1259</v>
      </c>
      <c r="C4" s="67" t="s">
        <v>1261</v>
      </c>
      <c r="D4" s="67" t="s">
        <v>1262</v>
      </c>
      <c r="E4" s="67" t="s">
        <v>1263</v>
      </c>
      <c r="F4" s="67" t="s">
        <v>1264</v>
      </c>
    </row>
    <row r="5" s="34" customFormat="1" ht="16.95" customHeight="1" spans="1:6">
      <c r="A5" s="68" t="s">
        <v>1378</v>
      </c>
      <c r="B5" s="39">
        <f t="shared" ref="B5:F5" si="0">SUM(B6:B21)</f>
        <v>34668</v>
      </c>
      <c r="C5" s="39">
        <f t="shared" si="0"/>
        <v>14300</v>
      </c>
      <c r="D5" s="39">
        <f t="shared" si="0"/>
        <v>0</v>
      </c>
      <c r="E5" s="39">
        <f t="shared" si="0"/>
        <v>0</v>
      </c>
      <c r="F5" s="39">
        <f t="shared" si="0"/>
        <v>48968</v>
      </c>
    </row>
    <row r="6" s="34" customFormat="1" ht="16.95" customHeight="1" spans="1:6">
      <c r="A6" s="38" t="s">
        <v>1379</v>
      </c>
      <c r="B6" s="39">
        <v>0</v>
      </c>
      <c r="C6" s="39">
        <v>0</v>
      </c>
      <c r="D6" s="39">
        <v>0</v>
      </c>
      <c r="E6" s="39">
        <v>0</v>
      </c>
      <c r="F6" s="39">
        <f t="shared" ref="F6:F21" si="1">B6+C6-D6-E6</f>
        <v>0</v>
      </c>
    </row>
    <row r="7" s="34" customFormat="1" ht="16.95" customHeight="1" spans="1:6">
      <c r="A7" s="38" t="s">
        <v>1380</v>
      </c>
      <c r="B7" s="39">
        <v>0</v>
      </c>
      <c r="C7" s="39">
        <v>0</v>
      </c>
      <c r="D7" s="39">
        <v>0</v>
      </c>
      <c r="E7" s="39">
        <v>0</v>
      </c>
      <c r="F7" s="39">
        <f t="shared" si="1"/>
        <v>0</v>
      </c>
    </row>
    <row r="8" s="34" customFormat="1" ht="16.95" customHeight="1" spans="1:6">
      <c r="A8" s="38" t="s">
        <v>1381</v>
      </c>
      <c r="B8" s="39">
        <v>30168</v>
      </c>
      <c r="C8" s="39">
        <v>0</v>
      </c>
      <c r="D8" s="39">
        <v>0</v>
      </c>
      <c r="E8" s="39">
        <v>0</v>
      </c>
      <c r="F8" s="39">
        <f t="shared" si="1"/>
        <v>30168</v>
      </c>
    </row>
    <row r="9" s="34" customFormat="1" ht="16.95" customHeight="1" spans="1:6">
      <c r="A9" s="38" t="s">
        <v>1382</v>
      </c>
      <c r="B9" s="39">
        <v>0</v>
      </c>
      <c r="C9" s="39">
        <v>0</v>
      </c>
      <c r="D9" s="39">
        <v>0</v>
      </c>
      <c r="E9" s="39">
        <v>0</v>
      </c>
      <c r="F9" s="39">
        <f t="shared" si="1"/>
        <v>0</v>
      </c>
    </row>
    <row r="10" s="34" customFormat="1" ht="16.95" customHeight="1" spans="1:6">
      <c r="A10" s="38" t="s">
        <v>1383</v>
      </c>
      <c r="B10" s="39">
        <v>0</v>
      </c>
      <c r="C10" s="39">
        <v>0</v>
      </c>
      <c r="D10" s="39">
        <v>0</v>
      </c>
      <c r="E10" s="39">
        <v>0</v>
      </c>
      <c r="F10" s="39">
        <f t="shared" si="1"/>
        <v>0</v>
      </c>
    </row>
    <row r="11" s="34" customFormat="1" ht="16.95" customHeight="1" spans="1:6">
      <c r="A11" s="38" t="s">
        <v>1384</v>
      </c>
      <c r="B11" s="39">
        <v>0</v>
      </c>
      <c r="C11" s="39">
        <v>0</v>
      </c>
      <c r="D11" s="39">
        <v>0</v>
      </c>
      <c r="E11" s="39">
        <v>0</v>
      </c>
      <c r="F11" s="39">
        <f t="shared" si="1"/>
        <v>0</v>
      </c>
    </row>
    <row r="12" s="34" customFormat="1" ht="15.55" customHeight="1" spans="1:6">
      <c r="A12" s="38" t="s">
        <v>1385</v>
      </c>
      <c r="B12" s="39">
        <v>0</v>
      </c>
      <c r="C12" s="39">
        <v>0</v>
      </c>
      <c r="D12" s="39">
        <v>0</v>
      </c>
      <c r="E12" s="39">
        <v>0</v>
      </c>
      <c r="F12" s="39">
        <f t="shared" si="1"/>
        <v>0</v>
      </c>
    </row>
    <row r="13" s="34" customFormat="1" ht="15.55" customHeight="1" spans="1:6">
      <c r="A13" s="38" t="s">
        <v>1386</v>
      </c>
      <c r="B13" s="39">
        <v>4500</v>
      </c>
      <c r="C13" s="39">
        <v>0</v>
      </c>
      <c r="D13" s="39">
        <v>0</v>
      </c>
      <c r="E13" s="39">
        <v>0</v>
      </c>
      <c r="F13" s="39">
        <f t="shared" si="1"/>
        <v>4500</v>
      </c>
    </row>
    <row r="14" s="34" customFormat="1" ht="16.95" customHeight="1" spans="1:6">
      <c r="A14" s="38" t="s">
        <v>1387</v>
      </c>
      <c r="B14" s="39">
        <v>0</v>
      </c>
      <c r="C14" s="39">
        <v>0</v>
      </c>
      <c r="D14" s="39">
        <v>0</v>
      </c>
      <c r="E14" s="39">
        <v>0</v>
      </c>
      <c r="F14" s="39">
        <f t="shared" si="1"/>
        <v>0</v>
      </c>
    </row>
    <row r="15" s="34" customFormat="1" ht="16.95" customHeight="1" spans="1:6">
      <c r="A15" s="38" t="s">
        <v>1388</v>
      </c>
      <c r="B15" s="39">
        <v>0</v>
      </c>
      <c r="C15" s="39">
        <v>0</v>
      </c>
      <c r="D15" s="39">
        <v>0</v>
      </c>
      <c r="E15" s="39">
        <v>0</v>
      </c>
      <c r="F15" s="39">
        <f t="shared" si="1"/>
        <v>0</v>
      </c>
    </row>
    <row r="16" s="34" customFormat="1" ht="16.95" customHeight="1" spans="1:6">
      <c r="A16" s="38" t="s">
        <v>1389</v>
      </c>
      <c r="B16" s="39">
        <v>0</v>
      </c>
      <c r="C16" s="39">
        <v>0</v>
      </c>
      <c r="D16" s="39">
        <v>0</v>
      </c>
      <c r="E16" s="39">
        <v>0</v>
      </c>
      <c r="F16" s="39">
        <f t="shared" si="1"/>
        <v>0</v>
      </c>
    </row>
    <row r="17" s="34" customFormat="1" ht="15.55" customHeight="1" spans="1:6">
      <c r="A17" s="38" t="s">
        <v>1390</v>
      </c>
      <c r="B17" s="39">
        <v>0</v>
      </c>
      <c r="C17" s="39">
        <v>0</v>
      </c>
      <c r="D17" s="39">
        <v>0</v>
      </c>
      <c r="E17" s="39">
        <v>0</v>
      </c>
      <c r="F17" s="39">
        <f t="shared" si="1"/>
        <v>0</v>
      </c>
    </row>
    <row r="18" s="34" customFormat="1" ht="16.95" customHeight="1" spans="1:6">
      <c r="A18" s="38" t="s">
        <v>1391</v>
      </c>
      <c r="B18" s="39">
        <v>0</v>
      </c>
      <c r="C18" s="39">
        <v>0</v>
      </c>
      <c r="D18" s="39">
        <v>0</v>
      </c>
      <c r="E18" s="39">
        <v>0</v>
      </c>
      <c r="F18" s="39">
        <f t="shared" si="1"/>
        <v>0</v>
      </c>
    </row>
    <row r="19" s="34" customFormat="1" ht="16.95" customHeight="1" spans="1:6">
      <c r="A19" s="38" t="s">
        <v>1392</v>
      </c>
      <c r="B19" s="39">
        <v>0</v>
      </c>
      <c r="C19" s="39">
        <v>0</v>
      </c>
      <c r="D19" s="39">
        <v>0</v>
      </c>
      <c r="E19" s="39">
        <v>0</v>
      </c>
      <c r="F19" s="39">
        <f t="shared" si="1"/>
        <v>0</v>
      </c>
    </row>
    <row r="20" s="34" customFormat="1" ht="15.55" customHeight="1" spans="1:6">
      <c r="A20" s="38" t="s">
        <v>1393</v>
      </c>
      <c r="B20" s="39">
        <v>0</v>
      </c>
      <c r="C20" s="39">
        <v>14300</v>
      </c>
      <c r="D20" s="39">
        <v>0</v>
      </c>
      <c r="E20" s="39">
        <v>0</v>
      </c>
      <c r="F20" s="39">
        <f t="shared" si="1"/>
        <v>14300</v>
      </c>
    </row>
    <row r="21" s="34" customFormat="1" ht="16.95" customHeight="1" spans="1:6">
      <c r="A21" s="38" t="s">
        <v>1394</v>
      </c>
      <c r="B21" s="39">
        <v>0</v>
      </c>
      <c r="C21" s="39">
        <v>0</v>
      </c>
      <c r="D21" s="39">
        <v>0</v>
      </c>
      <c r="E21" s="39">
        <v>0</v>
      </c>
      <c r="F21" s="39">
        <f t="shared" si="1"/>
        <v>0</v>
      </c>
    </row>
    <row r="22" s="34" customFormat="1" ht="17" customHeight="1"/>
  </sheetData>
  <mergeCells count="3">
    <mergeCell ref="A1:F1"/>
    <mergeCell ref="A2:F2"/>
    <mergeCell ref="A3:F3"/>
  </mergeCells>
  <printOptions gridLines="1"/>
  <pageMargins left="0.75" right="0.75" top="1" bottom="1" header="0.5" footer="0.5"/>
  <headerFooter alignWithMargins="0" scaleWithDoc="0">
    <oddHeader>&amp;C&amp;A</oddHeader>
    <oddFooter>&amp;CPage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"/>
  <sheetViews>
    <sheetView view="pageBreakPreview" zoomScaleNormal="85" workbookViewId="0">
      <selection activeCell="A7" sqref="$A7:$XFD19"/>
    </sheetView>
  </sheetViews>
  <sheetFormatPr defaultColWidth="9" defaultRowHeight="14.25"/>
  <cols>
    <col min="1" max="1" width="27.875" style="12" customWidth="1"/>
    <col min="2" max="2" width="3.875" style="45" customWidth="1"/>
    <col min="3" max="3" width="3.875" style="12" customWidth="1"/>
    <col min="4" max="4" width="3.875" style="46" customWidth="1"/>
    <col min="5" max="5" width="7.625" style="46" customWidth="1"/>
    <col min="6" max="6" width="7.625" style="12" customWidth="1"/>
    <col min="7" max="7" width="3.875" style="12" customWidth="1"/>
    <col min="8" max="8" width="5.875" style="12" customWidth="1"/>
    <col min="9" max="9" width="29.25" style="12" customWidth="1"/>
    <col min="10" max="10" width="3.875" style="45" customWidth="1"/>
    <col min="11" max="12" width="3.875" style="46" customWidth="1"/>
    <col min="13" max="13" width="5" style="46" customWidth="1"/>
    <col min="14" max="14" width="7.125" style="12" customWidth="1"/>
    <col min="15" max="15" width="3.875" style="12" customWidth="1"/>
    <col min="16" max="16" width="7.125" style="12" customWidth="1"/>
    <col min="17" max="16384" width="9" style="12"/>
  </cols>
  <sheetData>
    <row r="1" s="7" customFormat="1" ht="16.5" customHeight="1" spans="1:13">
      <c r="A1" s="47"/>
      <c r="B1" s="47"/>
      <c r="C1" s="47"/>
      <c r="D1" s="47"/>
      <c r="E1" s="47"/>
      <c r="F1" s="47"/>
      <c r="J1" s="61"/>
      <c r="K1" s="62"/>
      <c r="L1" s="62"/>
      <c r="M1" s="62"/>
    </row>
    <row r="2" s="41" customFormat="1" ht="42" customHeight="1" spans="1:16">
      <c r="A2" s="35" t="s">
        <v>1395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="42" customFormat="1" spans="2:16">
      <c r="B3" s="48"/>
      <c r="D3" s="49"/>
      <c r="E3" s="49"/>
      <c r="J3" s="48"/>
      <c r="K3" s="49"/>
      <c r="L3" s="49"/>
      <c r="M3" s="49"/>
      <c r="P3" s="63" t="s">
        <v>16</v>
      </c>
    </row>
    <row r="4" s="10" customFormat="1" ht="12" spans="1:16">
      <c r="A4" s="50" t="s">
        <v>1396</v>
      </c>
      <c r="B4" s="50"/>
      <c r="C4" s="50"/>
      <c r="D4" s="50"/>
      <c r="E4" s="50"/>
      <c r="F4" s="50"/>
      <c r="G4" s="50"/>
      <c r="H4" s="50"/>
      <c r="I4" s="50" t="s">
        <v>1397</v>
      </c>
      <c r="J4" s="50"/>
      <c r="K4" s="50"/>
      <c r="L4" s="50"/>
      <c r="M4" s="50"/>
      <c r="N4" s="50"/>
      <c r="O4" s="50"/>
      <c r="P4" s="50"/>
    </row>
    <row r="5" s="43" customFormat="1" ht="12" spans="1:16">
      <c r="A5" s="51" t="s">
        <v>1398</v>
      </c>
      <c r="B5" s="51" t="s">
        <v>1399</v>
      </c>
      <c r="C5" s="51" t="s">
        <v>1282</v>
      </c>
      <c r="D5" s="51"/>
      <c r="E5" s="51"/>
      <c r="F5" s="51" t="s">
        <v>598</v>
      </c>
      <c r="G5" s="51"/>
      <c r="H5" s="51"/>
      <c r="I5" s="51" t="s">
        <v>1398</v>
      </c>
      <c r="J5" s="51" t="s">
        <v>1399</v>
      </c>
      <c r="K5" s="52" t="s">
        <v>1282</v>
      </c>
      <c r="L5" s="52"/>
      <c r="M5" s="52"/>
      <c r="N5" s="51" t="s">
        <v>598</v>
      </c>
      <c r="O5" s="51"/>
      <c r="P5" s="51"/>
    </row>
    <row r="6" s="43" customFormat="1" ht="36" spans="1:16">
      <c r="A6" s="51"/>
      <c r="B6" s="51"/>
      <c r="C6" s="51" t="s">
        <v>1249</v>
      </c>
      <c r="D6" s="52" t="s">
        <v>1400</v>
      </c>
      <c r="E6" s="52" t="s">
        <v>1401</v>
      </c>
      <c r="F6" s="51" t="s">
        <v>1249</v>
      </c>
      <c r="G6" s="51" t="s">
        <v>1400</v>
      </c>
      <c r="H6" s="51" t="s">
        <v>1401</v>
      </c>
      <c r="I6" s="51"/>
      <c r="J6" s="51"/>
      <c r="K6" s="52" t="s">
        <v>1249</v>
      </c>
      <c r="L6" s="52" t="s">
        <v>1400</v>
      </c>
      <c r="M6" s="52" t="s">
        <v>1401</v>
      </c>
      <c r="N6" s="51" t="s">
        <v>1249</v>
      </c>
      <c r="O6" s="51" t="s">
        <v>1400</v>
      </c>
      <c r="P6" s="51" t="s">
        <v>1401</v>
      </c>
    </row>
    <row r="7" s="44" customFormat="1" ht="18" customHeight="1" spans="1:16">
      <c r="A7" s="53" t="s">
        <v>1402</v>
      </c>
      <c r="B7" s="53"/>
      <c r="C7" s="53">
        <v>1</v>
      </c>
      <c r="D7" s="54">
        <v>2</v>
      </c>
      <c r="E7" s="54">
        <v>3</v>
      </c>
      <c r="F7" s="53">
        <v>4</v>
      </c>
      <c r="G7" s="53">
        <v>5</v>
      </c>
      <c r="H7" s="53">
        <v>6</v>
      </c>
      <c r="I7" s="53" t="s">
        <v>1402</v>
      </c>
      <c r="J7" s="53"/>
      <c r="K7" s="54">
        <v>7</v>
      </c>
      <c r="L7" s="54">
        <v>8</v>
      </c>
      <c r="M7" s="54">
        <v>9</v>
      </c>
      <c r="N7" s="53">
        <v>10</v>
      </c>
      <c r="O7" s="53">
        <v>11</v>
      </c>
      <c r="P7" s="53">
        <v>12</v>
      </c>
    </row>
    <row r="8" s="44" customFormat="1" ht="18" customHeight="1" spans="1:16">
      <c r="A8" s="55" t="s">
        <v>1403</v>
      </c>
      <c r="B8" s="53">
        <v>1</v>
      </c>
      <c r="C8" s="55"/>
      <c r="D8" s="56"/>
      <c r="E8" s="56"/>
      <c r="F8" s="55"/>
      <c r="G8" s="55"/>
      <c r="H8" s="55"/>
      <c r="I8" s="55" t="s">
        <v>1404</v>
      </c>
      <c r="J8" s="53">
        <v>12</v>
      </c>
      <c r="K8" s="56"/>
      <c r="L8" s="56"/>
      <c r="M8" s="56"/>
      <c r="N8" s="55"/>
      <c r="O8" s="55"/>
      <c r="P8" s="55"/>
    </row>
    <row r="9" s="44" customFormat="1" ht="18" customHeight="1" spans="1:16">
      <c r="A9" s="55" t="s">
        <v>1405</v>
      </c>
      <c r="B9" s="53">
        <v>2</v>
      </c>
      <c r="C9" s="55"/>
      <c r="D9" s="56"/>
      <c r="E9" s="56"/>
      <c r="F9" s="55"/>
      <c r="G9" s="55"/>
      <c r="H9" s="55"/>
      <c r="I9" s="55" t="s">
        <v>1406</v>
      </c>
      <c r="J9" s="53">
        <v>13</v>
      </c>
      <c r="K9" s="56"/>
      <c r="L9" s="56"/>
      <c r="M9" s="56"/>
      <c r="N9" s="55"/>
      <c r="O9" s="55"/>
      <c r="P9" s="55"/>
    </row>
    <row r="10" s="44" customFormat="1" ht="18" customHeight="1" spans="1:16">
      <c r="A10" s="55" t="s">
        <v>1407</v>
      </c>
      <c r="B10" s="53">
        <v>3</v>
      </c>
      <c r="C10" s="55"/>
      <c r="D10" s="56"/>
      <c r="E10" s="56"/>
      <c r="F10" s="55"/>
      <c r="G10" s="55"/>
      <c r="H10" s="55"/>
      <c r="I10" s="55" t="s">
        <v>1408</v>
      </c>
      <c r="J10" s="53">
        <v>14</v>
      </c>
      <c r="K10" s="56"/>
      <c r="L10" s="56"/>
      <c r="M10" s="56"/>
      <c r="N10" s="55"/>
      <c r="O10" s="55"/>
      <c r="P10" s="55"/>
    </row>
    <row r="11" s="44" customFormat="1" ht="18" customHeight="1" spans="1:16">
      <c r="A11" s="55" t="s">
        <v>1409</v>
      </c>
      <c r="B11" s="53">
        <v>4</v>
      </c>
      <c r="C11" s="55"/>
      <c r="D11" s="56"/>
      <c r="E11" s="56"/>
      <c r="F11" s="55"/>
      <c r="G11" s="55"/>
      <c r="H11" s="55"/>
      <c r="I11" s="55" t="s">
        <v>1410</v>
      </c>
      <c r="J11" s="53">
        <v>15</v>
      </c>
      <c r="K11" s="56"/>
      <c r="L11" s="56"/>
      <c r="M11" s="56"/>
      <c r="N11" s="55"/>
      <c r="O11" s="55"/>
      <c r="P11" s="55"/>
    </row>
    <row r="12" s="44" customFormat="1" ht="18" customHeight="1" spans="1:16">
      <c r="A12" s="57" t="s">
        <v>1411</v>
      </c>
      <c r="B12" s="53">
        <v>5</v>
      </c>
      <c r="C12" s="53"/>
      <c r="D12" s="54"/>
      <c r="E12" s="54"/>
      <c r="F12" s="53">
        <v>599</v>
      </c>
      <c r="G12" s="53"/>
      <c r="H12" s="55">
        <v>599</v>
      </c>
      <c r="I12" s="55" t="s">
        <v>1412</v>
      </c>
      <c r="J12" s="53">
        <v>16</v>
      </c>
      <c r="K12" s="56"/>
      <c r="L12" s="56"/>
      <c r="M12" s="56"/>
      <c r="N12" s="55"/>
      <c r="O12" s="55"/>
      <c r="P12" s="55"/>
    </row>
    <row r="13" s="44" customFormat="1" ht="18" customHeight="1" spans="1:16">
      <c r="A13" s="53" t="s">
        <v>1413</v>
      </c>
      <c r="B13" s="53">
        <v>6</v>
      </c>
      <c r="C13" s="53"/>
      <c r="D13" s="54"/>
      <c r="E13" s="54"/>
      <c r="F13" s="53"/>
      <c r="G13" s="53"/>
      <c r="H13" s="55"/>
      <c r="I13" s="57" t="s">
        <v>1414</v>
      </c>
      <c r="J13" s="53">
        <v>17</v>
      </c>
      <c r="K13" s="54"/>
      <c r="L13" s="54"/>
      <c r="M13" s="54" t="s">
        <v>1415</v>
      </c>
      <c r="N13" s="53">
        <v>599</v>
      </c>
      <c r="O13" s="53"/>
      <c r="P13" s="53">
        <v>599</v>
      </c>
    </row>
    <row r="14" s="44" customFormat="1" ht="18" customHeight="1" spans="1:16">
      <c r="A14" s="58"/>
      <c r="B14" s="53">
        <v>7</v>
      </c>
      <c r="C14" s="58"/>
      <c r="D14" s="59"/>
      <c r="E14" s="59"/>
      <c r="F14" s="58"/>
      <c r="G14" s="58"/>
      <c r="H14" s="58"/>
      <c r="I14" s="55" t="s">
        <v>1416</v>
      </c>
      <c r="J14" s="53">
        <v>18</v>
      </c>
      <c r="K14" s="56"/>
      <c r="L14" s="56"/>
      <c r="M14" s="56"/>
      <c r="N14" s="55"/>
      <c r="O14" s="55"/>
      <c r="P14" s="55"/>
    </row>
    <row r="15" s="44" customFormat="1" ht="18" customHeight="1" spans="1:16">
      <c r="A15" s="53"/>
      <c r="B15" s="53">
        <v>8</v>
      </c>
      <c r="C15" s="53"/>
      <c r="D15" s="54"/>
      <c r="E15" s="54"/>
      <c r="F15" s="53"/>
      <c r="G15" s="53"/>
      <c r="H15" s="55"/>
      <c r="I15" s="55"/>
      <c r="J15" s="53">
        <v>19</v>
      </c>
      <c r="K15" s="56"/>
      <c r="L15" s="56"/>
      <c r="M15" s="56"/>
      <c r="N15" s="55"/>
      <c r="O15" s="55"/>
      <c r="P15" s="55"/>
    </row>
    <row r="16" s="44" customFormat="1" ht="18" customHeight="1" spans="1:16">
      <c r="A16" s="53" t="s">
        <v>1417</v>
      </c>
      <c r="B16" s="53">
        <v>9</v>
      </c>
      <c r="C16" s="53"/>
      <c r="D16" s="54"/>
      <c r="E16" s="54"/>
      <c r="F16" s="53">
        <v>599</v>
      </c>
      <c r="G16" s="53"/>
      <c r="H16" s="55">
        <v>599</v>
      </c>
      <c r="I16" s="53" t="s">
        <v>1418</v>
      </c>
      <c r="J16" s="53">
        <v>20</v>
      </c>
      <c r="K16" s="54"/>
      <c r="L16" s="54"/>
      <c r="M16" s="54"/>
      <c r="N16" s="55">
        <v>599</v>
      </c>
      <c r="O16" s="55"/>
      <c r="P16" s="55">
        <v>599</v>
      </c>
    </row>
    <row r="17" s="44" customFormat="1" ht="18" customHeight="1" spans="1:16">
      <c r="A17" s="57" t="s">
        <v>1419</v>
      </c>
      <c r="B17" s="53">
        <v>10</v>
      </c>
      <c r="C17" s="55"/>
      <c r="D17" s="56"/>
      <c r="E17" s="56"/>
      <c r="F17" s="55"/>
      <c r="G17" s="55"/>
      <c r="H17" s="55"/>
      <c r="I17" s="55" t="s">
        <v>1420</v>
      </c>
      <c r="J17" s="53">
        <v>21</v>
      </c>
      <c r="K17" s="56"/>
      <c r="L17" s="56"/>
      <c r="M17" s="56"/>
      <c r="N17" s="53"/>
      <c r="O17" s="53"/>
      <c r="P17" s="53"/>
    </row>
    <row r="18" s="44" customFormat="1" ht="18" customHeight="1" spans="1:16">
      <c r="A18" s="53" t="s">
        <v>1421</v>
      </c>
      <c r="B18" s="53">
        <v>11</v>
      </c>
      <c r="C18" s="53"/>
      <c r="D18" s="54"/>
      <c r="E18" s="54"/>
      <c r="F18" s="53">
        <v>599</v>
      </c>
      <c r="G18" s="53"/>
      <c r="H18" s="55">
        <v>599</v>
      </c>
      <c r="I18" s="53" t="s">
        <v>1422</v>
      </c>
      <c r="J18" s="53">
        <v>22</v>
      </c>
      <c r="K18" s="54"/>
      <c r="L18" s="54"/>
      <c r="M18" s="54"/>
      <c r="N18" s="53">
        <v>599</v>
      </c>
      <c r="O18" s="53"/>
      <c r="P18" s="55">
        <v>599</v>
      </c>
    </row>
    <row r="19" s="44" customFormat="1" ht="18" customHeight="1" spans="1:16">
      <c r="A19" s="60" t="s">
        <v>1423</v>
      </c>
      <c r="B19" s="60"/>
      <c r="C19" s="60"/>
      <c r="D19" s="60"/>
      <c r="E19" s="60"/>
      <c r="F19" s="60"/>
      <c r="G19" s="60"/>
      <c r="H19" s="60"/>
      <c r="I19" s="64"/>
      <c r="J19" s="65"/>
      <c r="K19" s="66"/>
      <c r="L19" s="66"/>
      <c r="M19" s="66"/>
      <c r="N19" s="64"/>
      <c r="O19" s="64"/>
      <c r="P19" s="64"/>
    </row>
  </sheetData>
  <sheetProtection selectLockedCells="1"/>
  <mergeCells count="13">
    <mergeCell ref="A1:F1"/>
    <mergeCell ref="A2:P2"/>
    <mergeCell ref="A4:H4"/>
    <mergeCell ref="I4:P4"/>
    <mergeCell ref="C5:E5"/>
    <mergeCell ref="F5:H5"/>
    <mergeCell ref="K5:M5"/>
    <mergeCell ref="N5:P5"/>
    <mergeCell ref="A19:H19"/>
    <mergeCell ref="A5:A6"/>
    <mergeCell ref="B5:B6"/>
    <mergeCell ref="I5:I6"/>
    <mergeCell ref="J5:J6"/>
  </mergeCells>
  <pageMargins left="0.43" right="0.2" top="0.37" bottom="0.79" header="0.28" footer="0.31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showGridLines="0" showZeros="0" zoomScaleSheetLayoutView="60" workbookViewId="0">
      <selection activeCell="A1" sqref="A1:D1"/>
    </sheetView>
  </sheetViews>
  <sheetFormatPr defaultColWidth="9.15" defaultRowHeight="14.25" outlineLevelCol="3"/>
  <cols>
    <col min="1" max="1" width="34.25" style="34" customWidth="1"/>
    <col min="2" max="2" width="25.9833333333333" style="34" customWidth="1"/>
    <col min="3" max="3" width="34.25" style="34" customWidth="1"/>
    <col min="4" max="4" width="25.9833333333333" style="34" customWidth="1"/>
    <col min="5" max="16384" width="9.15" style="12" customWidth="1"/>
  </cols>
  <sheetData>
    <row r="1" s="34" customFormat="1" ht="48" customHeight="1" spans="1:4">
      <c r="A1" s="35" t="s">
        <v>1424</v>
      </c>
      <c r="B1" s="35"/>
      <c r="C1" s="35"/>
      <c r="D1" s="35"/>
    </row>
    <row r="2" s="34" customFormat="1" ht="17" customHeight="1" spans="1:4">
      <c r="A2" s="36" t="s">
        <v>16</v>
      </c>
      <c r="B2" s="36"/>
      <c r="C2" s="36"/>
      <c r="D2" s="36"/>
    </row>
    <row r="3" s="34" customFormat="1" ht="16.95" customHeight="1" spans="1:4">
      <c r="A3" s="37" t="s">
        <v>596</v>
      </c>
      <c r="B3" s="37" t="s">
        <v>105</v>
      </c>
      <c r="C3" s="37" t="s">
        <v>596</v>
      </c>
      <c r="D3" s="37" t="s">
        <v>105</v>
      </c>
    </row>
    <row r="4" s="34" customFormat="1" ht="16.95" customHeight="1" spans="1:4">
      <c r="A4" s="38" t="s">
        <v>1425</v>
      </c>
      <c r="B4" s="39">
        <f>'[1]L14'!E5</f>
        <v>0</v>
      </c>
      <c r="C4" s="38" t="s">
        <v>1426</v>
      </c>
      <c r="D4" s="39">
        <f>'[1]L14'!J5</f>
        <v>599</v>
      </c>
    </row>
    <row r="5" s="34" customFormat="1" ht="16.95" customHeight="1" spans="1:4">
      <c r="A5" s="38" t="s">
        <v>1427</v>
      </c>
      <c r="B5" s="39">
        <v>599</v>
      </c>
      <c r="C5" s="38" t="s">
        <v>1428</v>
      </c>
      <c r="D5" s="39">
        <v>0</v>
      </c>
    </row>
    <row r="6" s="34" customFormat="1" ht="16.95" customHeight="1" spans="1:4">
      <c r="A6" s="38" t="s">
        <v>1429</v>
      </c>
      <c r="B6" s="39">
        <v>0</v>
      </c>
      <c r="C6" s="38" t="s">
        <v>1430</v>
      </c>
      <c r="D6" s="39">
        <v>0</v>
      </c>
    </row>
    <row r="7" s="34" customFormat="1" ht="16.95" customHeight="1" spans="1:4">
      <c r="A7" s="38" t="s">
        <v>1431</v>
      </c>
      <c r="B7" s="39">
        <v>0</v>
      </c>
      <c r="C7" s="38" t="s">
        <v>1432</v>
      </c>
      <c r="D7" s="39">
        <v>0</v>
      </c>
    </row>
    <row r="8" s="34" customFormat="1" ht="16.95" customHeight="1" spans="1:4">
      <c r="A8" s="38" t="s">
        <v>1433</v>
      </c>
      <c r="B8" s="39">
        <v>0</v>
      </c>
      <c r="C8" s="38" t="s">
        <v>1434</v>
      </c>
      <c r="D8" s="39">
        <v>0</v>
      </c>
    </row>
    <row r="9" s="34" customFormat="1" ht="16.95" customHeight="1" spans="1:4">
      <c r="A9" s="38" t="s">
        <v>1435</v>
      </c>
      <c r="B9" s="39">
        <v>0</v>
      </c>
      <c r="C9" s="38" t="s">
        <v>1436</v>
      </c>
      <c r="D9" s="39">
        <v>0</v>
      </c>
    </row>
    <row r="10" s="34" customFormat="1" ht="16.95" customHeight="1" spans="1:4">
      <c r="A10" s="38"/>
      <c r="B10" s="40"/>
      <c r="C10" s="38" t="s">
        <v>1437</v>
      </c>
      <c r="D10" s="39">
        <f>B11-SUM(D4:D9)</f>
        <v>0</v>
      </c>
    </row>
    <row r="11" s="34" customFormat="1" ht="16.95" customHeight="1" spans="1:4">
      <c r="A11" s="37" t="s">
        <v>1438</v>
      </c>
      <c r="B11" s="39">
        <f>SUM(B4:B9)</f>
        <v>599</v>
      </c>
      <c r="C11" s="37" t="s">
        <v>1439</v>
      </c>
      <c r="D11" s="39">
        <f>SUM(D4:D10)</f>
        <v>599</v>
      </c>
    </row>
    <row r="12" s="34" customFormat="1" ht="15.55" customHeight="1"/>
  </sheetData>
  <mergeCells count="2">
    <mergeCell ref="A1:D1"/>
    <mergeCell ref="A2:D2"/>
  </mergeCells>
  <printOptions gridLines="1"/>
  <pageMargins left="0.75" right="0.75" top="1" bottom="1" header="0.5" footer="0.5"/>
  <headerFooter alignWithMargins="0" scaleWithDoc="0">
    <oddHeader>&amp;C&amp;A</oddHeader>
    <oddFooter>&amp;CPage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showGridLines="0" showZeros="0" zoomScaleSheetLayoutView="60" workbookViewId="0">
      <pane xSplit="1" ySplit="4" topLeftCell="B5" activePane="bottomRight" state="frozenSplit"/>
      <selection/>
      <selection pane="topRight"/>
      <selection pane="bottomLeft"/>
      <selection pane="bottomRight" activeCell="I23" sqref="I23"/>
    </sheetView>
  </sheetViews>
  <sheetFormatPr defaultColWidth="9" defaultRowHeight="14.25" customHeight="1"/>
  <cols>
    <col min="1" max="1" width="37.375" style="12" customWidth="1"/>
    <col min="2" max="2" width="11.75" style="12" customWidth="1"/>
    <col min="3" max="3" width="13.125" style="12" customWidth="1"/>
    <col min="4" max="4" width="15.75" style="12" customWidth="1"/>
    <col min="5" max="5" width="13.25" style="12" customWidth="1"/>
    <col min="6" max="6" width="9.25" style="12" customWidth="1"/>
    <col min="7" max="7" width="9.125" style="12" customWidth="1"/>
    <col min="8" max="9" width="6.25" style="12" customWidth="1"/>
    <col min="10" max="10" width="7.5" style="12" customWidth="1"/>
    <col min="11" max="16384" width="9" style="12"/>
  </cols>
  <sheetData>
    <row r="1" s="7" customFormat="1" spans="1:10">
      <c r="A1" s="13"/>
      <c r="B1" s="14"/>
      <c r="C1" s="14"/>
      <c r="D1" s="14"/>
      <c r="E1" s="14"/>
      <c r="F1" s="14"/>
      <c r="G1" s="14"/>
      <c r="H1" s="14"/>
      <c r="I1" s="14"/>
      <c r="J1" s="14"/>
    </row>
    <row r="2" s="8" customFormat="1" ht="45" customHeight="1" spans="1:10">
      <c r="A2" s="3" t="s">
        <v>1440</v>
      </c>
      <c r="B2" s="3"/>
      <c r="C2" s="3"/>
      <c r="D2" s="3"/>
      <c r="E2" s="3"/>
      <c r="F2" s="3"/>
      <c r="G2" s="3"/>
      <c r="H2" s="3"/>
      <c r="I2" s="3"/>
      <c r="J2" s="3"/>
    </row>
    <row r="3" s="9" customFormat="1" spans="1:10">
      <c r="A3" s="15"/>
      <c r="B3" s="15"/>
      <c r="C3" s="16"/>
      <c r="D3" s="17"/>
      <c r="E3" s="15"/>
      <c r="F3" s="15"/>
      <c r="G3" s="15"/>
      <c r="H3" s="15"/>
      <c r="I3" s="15" t="s">
        <v>16</v>
      </c>
      <c r="J3" s="15"/>
    </row>
    <row r="4" s="10" customFormat="1" ht="36" spans="1:10">
      <c r="A4" s="18" t="s">
        <v>1398</v>
      </c>
      <c r="B4" s="19" t="s">
        <v>1249</v>
      </c>
      <c r="C4" s="20" t="s">
        <v>1441</v>
      </c>
      <c r="D4" s="20" t="s">
        <v>1442</v>
      </c>
      <c r="E4" s="21" t="s">
        <v>1443</v>
      </c>
      <c r="F4" s="22" t="s">
        <v>1444</v>
      </c>
      <c r="G4" s="22" t="s">
        <v>1445</v>
      </c>
      <c r="H4" s="22" t="s">
        <v>1446</v>
      </c>
      <c r="I4" s="32" t="s">
        <v>1447</v>
      </c>
      <c r="J4" s="33" t="s">
        <v>1448</v>
      </c>
    </row>
    <row r="5" s="11" customFormat="1" ht="18" customHeight="1" spans="1:10">
      <c r="A5" s="23" t="s">
        <v>1449</v>
      </c>
      <c r="B5" s="24">
        <f t="shared" ref="B5:B18" si="0">C5+D5+E5+G5+J5</f>
        <v>66495</v>
      </c>
      <c r="C5" s="24">
        <f>SUM(C6:C11)</f>
        <v>37596</v>
      </c>
      <c r="D5" s="24">
        <f>SUM(D6:D11)</f>
        <v>19566</v>
      </c>
      <c r="E5" s="24">
        <f>SUM(E6:E11)</f>
        <v>9333</v>
      </c>
      <c r="F5" s="24">
        <f t="shared" ref="F5:J5" si="1">SUM(F6:F10)</f>
        <v>0</v>
      </c>
      <c r="G5" s="24">
        <f t="shared" si="1"/>
        <v>0</v>
      </c>
      <c r="H5" s="24">
        <f t="shared" si="1"/>
        <v>0</v>
      </c>
      <c r="I5" s="24">
        <f t="shared" si="1"/>
        <v>0</v>
      </c>
      <c r="J5" s="24">
        <f t="shared" si="1"/>
        <v>0</v>
      </c>
    </row>
    <row r="6" s="10" customFormat="1" ht="18" customHeight="1" spans="1:10">
      <c r="A6" s="25" t="s">
        <v>1450</v>
      </c>
      <c r="B6" s="26">
        <f t="shared" ref="B6:B8" si="2">C6+E6+D6+G6+J6</f>
        <v>25695</v>
      </c>
      <c r="C6" s="26">
        <v>8651</v>
      </c>
      <c r="D6" s="26">
        <v>15507</v>
      </c>
      <c r="E6" s="26">
        <v>1537</v>
      </c>
      <c r="F6" s="27"/>
      <c r="G6" s="26"/>
      <c r="H6" s="26">
        <v>0</v>
      </c>
      <c r="I6" s="26">
        <v>0</v>
      </c>
      <c r="J6" s="26">
        <v>0</v>
      </c>
    </row>
    <row r="7" s="10" customFormat="1" ht="18" customHeight="1" spans="1:10">
      <c r="A7" s="25" t="s">
        <v>1451</v>
      </c>
      <c r="B7" s="26">
        <f t="shared" si="2"/>
        <v>115</v>
      </c>
      <c r="C7" s="26">
        <v>18</v>
      </c>
      <c r="D7" s="26">
        <v>12</v>
      </c>
      <c r="E7" s="26">
        <v>85</v>
      </c>
      <c r="F7" s="27"/>
      <c r="G7" s="26"/>
      <c r="H7" s="26">
        <v>0</v>
      </c>
      <c r="I7" s="26">
        <v>0</v>
      </c>
      <c r="J7" s="26">
        <v>0</v>
      </c>
    </row>
    <row r="8" s="10" customFormat="1" ht="18" customHeight="1" spans="1:10">
      <c r="A8" s="28" t="s">
        <v>1452</v>
      </c>
      <c r="B8" s="26">
        <f t="shared" si="2"/>
        <v>12612</v>
      </c>
      <c r="C8" s="26">
        <v>1146</v>
      </c>
      <c r="D8" s="26">
        <v>3928</v>
      </c>
      <c r="E8" s="26">
        <v>7538</v>
      </c>
      <c r="F8" s="27"/>
      <c r="G8" s="26"/>
      <c r="H8" s="26">
        <v>0</v>
      </c>
      <c r="I8" s="26">
        <v>0</v>
      </c>
      <c r="J8" s="26">
        <v>0</v>
      </c>
    </row>
    <row r="9" s="10" customFormat="1" ht="18" customHeight="1" spans="1:10">
      <c r="A9" s="28" t="s">
        <v>1453</v>
      </c>
      <c r="B9" s="26">
        <f t="shared" si="0"/>
        <v>2755</v>
      </c>
      <c r="C9" s="26">
        <v>2586</v>
      </c>
      <c r="D9" s="26"/>
      <c r="E9" s="26">
        <v>169</v>
      </c>
      <c r="F9" s="26">
        <v>0</v>
      </c>
      <c r="G9" s="26"/>
      <c r="H9" s="26">
        <v>0</v>
      </c>
      <c r="I9" s="26">
        <v>0</v>
      </c>
      <c r="J9" s="26">
        <v>0</v>
      </c>
    </row>
    <row r="10" s="10" customFormat="1" ht="18" customHeight="1" spans="1:10">
      <c r="A10" s="28" t="s">
        <v>1454</v>
      </c>
      <c r="B10" s="26">
        <f t="shared" si="0"/>
        <v>564</v>
      </c>
      <c r="C10" s="26">
        <v>441</v>
      </c>
      <c r="D10" s="26">
        <v>119</v>
      </c>
      <c r="E10" s="26">
        <v>4</v>
      </c>
      <c r="F10" s="26">
        <v>0</v>
      </c>
      <c r="G10" s="26"/>
      <c r="H10" s="26">
        <v>0</v>
      </c>
      <c r="I10" s="26">
        <v>0</v>
      </c>
      <c r="J10" s="26">
        <v>0</v>
      </c>
    </row>
    <row r="11" s="10" customFormat="1" ht="18" customHeight="1" spans="1:10">
      <c r="A11" s="28" t="s">
        <v>1455</v>
      </c>
      <c r="B11" s="26">
        <f t="shared" si="0"/>
        <v>24754</v>
      </c>
      <c r="C11" s="26">
        <v>24754</v>
      </c>
      <c r="D11" s="26"/>
      <c r="E11" s="26"/>
      <c r="F11" s="26"/>
      <c r="G11" s="26"/>
      <c r="H11" s="26"/>
      <c r="I11" s="26"/>
      <c r="J11" s="26"/>
    </row>
    <row r="12" s="11" customFormat="1" ht="18" customHeight="1" spans="1:10">
      <c r="A12" s="23" t="s">
        <v>1456</v>
      </c>
      <c r="B12" s="24">
        <f t="shared" si="0"/>
        <v>66608</v>
      </c>
      <c r="C12" s="24">
        <f>C13+C15+C14+C16</f>
        <v>42564</v>
      </c>
      <c r="D12" s="24">
        <f>D13+D15+D14+D16</f>
        <v>19197</v>
      </c>
      <c r="E12" s="24">
        <f>E13+E15+E14+E16</f>
        <v>4847</v>
      </c>
      <c r="F12" s="24">
        <f t="shared" ref="F12:J12" si="3">F13+F15</f>
        <v>0</v>
      </c>
      <c r="G12" s="24">
        <f t="shared" si="3"/>
        <v>0</v>
      </c>
      <c r="H12" s="24">
        <f t="shared" si="3"/>
        <v>0</v>
      </c>
      <c r="I12" s="24">
        <f t="shared" si="3"/>
        <v>0</v>
      </c>
      <c r="J12" s="24">
        <f t="shared" si="3"/>
        <v>0</v>
      </c>
    </row>
    <row r="13" s="10" customFormat="1" ht="18" customHeight="1" spans="1:10">
      <c r="A13" s="29" t="s">
        <v>1457</v>
      </c>
      <c r="B13" s="26">
        <f t="shared" si="0"/>
        <v>48952</v>
      </c>
      <c r="C13" s="26">
        <v>24939</v>
      </c>
      <c r="D13" s="26">
        <v>19183</v>
      </c>
      <c r="E13" s="26">
        <v>4830</v>
      </c>
      <c r="F13" s="26">
        <v>0</v>
      </c>
      <c r="G13" s="26"/>
      <c r="H13" s="26">
        <v>0</v>
      </c>
      <c r="I13" s="26">
        <v>0</v>
      </c>
      <c r="J13" s="26">
        <v>0</v>
      </c>
    </row>
    <row r="14" s="10" customFormat="1" ht="18" customHeight="1" spans="1:10">
      <c r="A14" s="25" t="s">
        <v>1458</v>
      </c>
      <c r="B14" s="26">
        <f t="shared" si="0"/>
        <v>172</v>
      </c>
      <c r="C14" s="26">
        <v>160</v>
      </c>
      <c r="D14" s="26">
        <v>0</v>
      </c>
      <c r="E14" s="26">
        <v>12</v>
      </c>
      <c r="F14" s="26">
        <v>0</v>
      </c>
      <c r="G14" s="26"/>
      <c r="H14" s="26">
        <v>0</v>
      </c>
      <c r="I14" s="26">
        <v>0</v>
      </c>
      <c r="J14" s="26">
        <v>0</v>
      </c>
    </row>
    <row r="15" s="10" customFormat="1" ht="18" customHeight="1" spans="1:10">
      <c r="A15" s="28" t="s">
        <v>1459</v>
      </c>
      <c r="B15" s="26">
        <f t="shared" si="0"/>
        <v>139</v>
      </c>
      <c r="C15" s="26">
        <v>120</v>
      </c>
      <c r="D15" s="26">
        <v>14</v>
      </c>
      <c r="E15" s="26">
        <v>5</v>
      </c>
      <c r="F15" s="26">
        <v>0</v>
      </c>
      <c r="G15" s="26"/>
      <c r="H15" s="26">
        <v>0</v>
      </c>
      <c r="I15" s="26">
        <v>0</v>
      </c>
      <c r="J15" s="26">
        <v>0</v>
      </c>
    </row>
    <row r="16" s="10" customFormat="1" ht="18" customHeight="1" spans="1:10">
      <c r="A16" s="28" t="s">
        <v>1460</v>
      </c>
      <c r="B16" s="26">
        <f t="shared" si="0"/>
        <v>17345</v>
      </c>
      <c r="C16" s="26">
        <v>17345</v>
      </c>
      <c r="D16" s="26">
        <v>0</v>
      </c>
      <c r="E16" s="26">
        <v>0</v>
      </c>
      <c r="F16" s="26"/>
      <c r="G16" s="26"/>
      <c r="H16" s="26"/>
      <c r="I16" s="26"/>
      <c r="J16" s="26"/>
    </row>
    <row r="17" s="11" customFormat="1" ht="18" customHeight="1" spans="1:10">
      <c r="A17" s="23" t="s">
        <v>1461</v>
      </c>
      <c r="B17" s="30">
        <f t="shared" si="0"/>
        <v>-113</v>
      </c>
      <c r="C17" s="31">
        <f t="shared" ref="C17:J17" si="4">C5-C12</f>
        <v>-4968</v>
      </c>
      <c r="D17" s="24">
        <f t="shared" si="4"/>
        <v>369</v>
      </c>
      <c r="E17" s="24">
        <f t="shared" si="4"/>
        <v>4486</v>
      </c>
      <c r="F17" s="24">
        <f t="shared" si="4"/>
        <v>0</v>
      </c>
      <c r="G17" s="24">
        <f t="shared" si="4"/>
        <v>0</v>
      </c>
      <c r="H17" s="24">
        <f t="shared" si="4"/>
        <v>0</v>
      </c>
      <c r="I17" s="24">
        <f t="shared" si="4"/>
        <v>0</v>
      </c>
      <c r="J17" s="24">
        <f t="shared" si="4"/>
        <v>0</v>
      </c>
    </row>
    <row r="18" s="11" customFormat="1" ht="18" customHeight="1" spans="1:10">
      <c r="A18" s="23" t="s">
        <v>1462</v>
      </c>
      <c r="B18" s="24">
        <f t="shared" si="0"/>
        <v>15265</v>
      </c>
      <c r="C18" s="24">
        <v>2325</v>
      </c>
      <c r="D18" s="24">
        <v>12419</v>
      </c>
      <c r="E18" s="24">
        <v>521</v>
      </c>
      <c r="F18" s="24"/>
      <c r="G18" s="24"/>
      <c r="H18" s="24">
        <v>0</v>
      </c>
      <c r="I18" s="24">
        <v>0</v>
      </c>
      <c r="J18" s="24">
        <v>0</v>
      </c>
    </row>
    <row r="19" s="10" customFormat="1" customHeight="1"/>
  </sheetData>
  <mergeCells count="2">
    <mergeCell ref="A2:J2"/>
    <mergeCell ref="I3:J3"/>
  </mergeCells>
  <pageMargins left="0.51" right="0.2" top="0.59" bottom="0.79" header="0.28" footer="0.31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workbookViewId="0">
      <selection activeCell="B10" sqref="B10"/>
    </sheetView>
  </sheetViews>
  <sheetFormatPr defaultColWidth="9" defaultRowHeight="14.25" outlineLevelRow="4"/>
  <cols>
    <col min="1" max="1" width="111.5" style="2" customWidth="1"/>
    <col min="2" max="4" width="61.2" style="2" customWidth="1"/>
    <col min="5" max="16384" width="8.8" style="2"/>
  </cols>
  <sheetData>
    <row r="1" ht="54" customHeight="1" spans="1:10">
      <c r="A1" s="3" t="s">
        <v>1463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44" customHeight="1" spans="1:1">
      <c r="A2" s="5" t="s">
        <v>1464</v>
      </c>
    </row>
    <row r="3" s="1" customFormat="1" ht="38" customHeight="1" spans="1:1">
      <c r="A3" s="5" t="s">
        <v>1465</v>
      </c>
    </row>
    <row r="4" s="1" customFormat="1" ht="45" customHeight="1" spans="1:1">
      <c r="A4" s="6" t="s">
        <v>1466</v>
      </c>
    </row>
    <row r="5" s="1" customFormat="1" ht="45" customHeight="1" spans="1:1">
      <c r="A5" s="5" t="s">
        <v>1467</v>
      </c>
    </row>
  </sheetData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E122"/>
  <sheetViews>
    <sheetView showGridLines="0" showZeros="0" zoomScaleSheetLayoutView="60" workbookViewId="0">
      <pane ySplit="4" topLeftCell="A52" activePane="bottomLeft" state="frozen"/>
      <selection/>
      <selection pane="bottomLeft" activeCell="A4" sqref="$A4:$XFD83"/>
    </sheetView>
  </sheetViews>
  <sheetFormatPr defaultColWidth="8.75" defaultRowHeight="18.75" outlineLevelCol="4"/>
  <cols>
    <col min="1" max="1" width="58.625" style="100" customWidth="1"/>
    <col min="2" max="2" width="18" style="101" customWidth="1"/>
    <col min="3" max="3" width="17.5" style="171" customWidth="1"/>
    <col min="4" max="4" width="17.625" style="172" customWidth="1"/>
    <col min="5" max="5" width="24.75" style="101" customWidth="1"/>
    <col min="6" max="21" width="9" style="100"/>
    <col min="22" max="16384" width="8.75" style="100"/>
  </cols>
  <sheetData>
    <row r="1" s="95" customFormat="1" spans="2:5">
      <c r="B1" s="173"/>
      <c r="C1" s="174"/>
      <c r="D1" s="175"/>
      <c r="E1" s="173"/>
    </row>
    <row r="2" s="96" customFormat="1" ht="28.5" spans="1:5">
      <c r="A2" s="168" t="s">
        <v>15</v>
      </c>
      <c r="B2" s="168"/>
      <c r="C2" s="168"/>
      <c r="D2" s="168"/>
      <c r="E2" s="168"/>
    </row>
    <row r="3" s="95" customFormat="1" ht="14.25" spans="1:5">
      <c r="A3" s="176" t="s">
        <v>16</v>
      </c>
      <c r="B3" s="176"/>
      <c r="C3" s="176"/>
      <c r="D3" s="176"/>
      <c r="E3" s="176"/>
    </row>
    <row r="4" s="97" customFormat="1" ht="18" customHeight="1" spans="1:5">
      <c r="A4" s="177" t="s">
        <v>17</v>
      </c>
      <c r="B4" s="178" t="s">
        <v>18</v>
      </c>
      <c r="C4" s="179" t="s">
        <v>19</v>
      </c>
      <c r="D4" s="180" t="s">
        <v>20</v>
      </c>
      <c r="E4" s="181" t="s">
        <v>21</v>
      </c>
    </row>
    <row r="5" s="99" customFormat="1" ht="18" customHeight="1" spans="1:5">
      <c r="A5" s="182" t="s">
        <v>22</v>
      </c>
      <c r="B5" s="183">
        <f>SUM(B6:B19)</f>
        <v>50652</v>
      </c>
      <c r="C5" s="183">
        <f>SUM(C6:C19)</f>
        <v>45330</v>
      </c>
      <c r="D5" s="184">
        <f t="shared" ref="D5:D18" si="0">C5/B5*100</f>
        <v>89.4930111348022</v>
      </c>
      <c r="E5" s="185"/>
    </row>
    <row r="6" s="98" customFormat="1" ht="18" customHeight="1" spans="1:5">
      <c r="A6" s="186" t="s">
        <v>23</v>
      </c>
      <c r="B6" s="187">
        <v>24867</v>
      </c>
      <c r="C6" s="187">
        <v>23346</v>
      </c>
      <c r="D6" s="184">
        <f t="shared" si="0"/>
        <v>93.8834600072385</v>
      </c>
      <c r="E6" s="188"/>
    </row>
    <row r="7" s="98" customFormat="1" ht="18" customHeight="1" spans="1:5">
      <c r="A7" s="186" t="s">
        <v>24</v>
      </c>
      <c r="B7" s="187">
        <v>636</v>
      </c>
      <c r="C7" s="187">
        <v>392</v>
      </c>
      <c r="D7" s="184">
        <f t="shared" si="0"/>
        <v>61.6352201257862</v>
      </c>
      <c r="E7" s="188"/>
    </row>
    <row r="8" s="98" customFormat="1" ht="18" customHeight="1" spans="1:5">
      <c r="A8" s="186" t="s">
        <v>25</v>
      </c>
      <c r="B8" s="187">
        <v>9114</v>
      </c>
      <c r="C8" s="187">
        <v>5207</v>
      </c>
      <c r="D8" s="184">
        <f t="shared" si="0"/>
        <v>57.1318850120693</v>
      </c>
      <c r="E8" s="188"/>
    </row>
    <row r="9" s="98" customFormat="1" ht="18" customHeight="1" spans="1:5">
      <c r="A9" s="186" t="s">
        <v>26</v>
      </c>
      <c r="B9" s="187">
        <v>1092</v>
      </c>
      <c r="C9" s="187">
        <v>1133</v>
      </c>
      <c r="D9" s="184">
        <f t="shared" si="0"/>
        <v>103.754578754579</v>
      </c>
      <c r="E9" s="188"/>
    </row>
    <row r="10" s="98" customFormat="1" ht="18" customHeight="1" spans="1:5">
      <c r="A10" s="186" t="s">
        <v>27</v>
      </c>
      <c r="B10" s="187">
        <v>3009</v>
      </c>
      <c r="C10" s="187">
        <v>2402</v>
      </c>
      <c r="D10" s="184">
        <f t="shared" si="0"/>
        <v>79.8271851113327</v>
      </c>
      <c r="E10" s="188"/>
    </row>
    <row r="11" s="98" customFormat="1" ht="18" customHeight="1" spans="1:5">
      <c r="A11" s="186" t="s">
        <v>28</v>
      </c>
      <c r="B11" s="187">
        <v>2027</v>
      </c>
      <c r="C11" s="187">
        <v>2141</v>
      </c>
      <c r="D11" s="184">
        <f t="shared" si="0"/>
        <v>105.624074987667</v>
      </c>
      <c r="E11" s="188"/>
    </row>
    <row r="12" s="98" customFormat="1" ht="18" customHeight="1" spans="1:5">
      <c r="A12" s="186" t="s">
        <v>29</v>
      </c>
      <c r="B12" s="187">
        <v>1925</v>
      </c>
      <c r="C12" s="187">
        <v>1375</v>
      </c>
      <c r="D12" s="184">
        <f t="shared" si="0"/>
        <v>71.4285714285714</v>
      </c>
      <c r="E12" s="188"/>
    </row>
    <row r="13" s="98" customFormat="1" ht="18" customHeight="1" spans="1:5">
      <c r="A13" s="186" t="s">
        <v>30</v>
      </c>
      <c r="B13" s="187">
        <v>1601</v>
      </c>
      <c r="C13" s="187">
        <v>1705</v>
      </c>
      <c r="D13" s="184">
        <f t="shared" si="0"/>
        <v>106.495940037477</v>
      </c>
      <c r="E13" s="188"/>
    </row>
    <row r="14" s="98" customFormat="1" ht="18" customHeight="1" spans="1:5">
      <c r="A14" s="186" t="s">
        <v>31</v>
      </c>
      <c r="B14" s="187">
        <v>3775</v>
      </c>
      <c r="C14" s="187">
        <v>3107</v>
      </c>
      <c r="D14" s="184">
        <f t="shared" si="0"/>
        <v>82.3046357615894</v>
      </c>
      <c r="E14" s="188"/>
    </row>
    <row r="15" s="98" customFormat="1" ht="18" customHeight="1" spans="1:5">
      <c r="A15" s="186" t="s">
        <v>32</v>
      </c>
      <c r="B15" s="187">
        <v>1010</v>
      </c>
      <c r="C15" s="187">
        <v>494</v>
      </c>
      <c r="D15" s="184">
        <f t="shared" si="0"/>
        <v>48.9108910891089</v>
      </c>
      <c r="E15" s="188"/>
    </row>
    <row r="16" s="98" customFormat="1" ht="18" customHeight="1" spans="1:5">
      <c r="A16" s="186" t="s">
        <v>33</v>
      </c>
      <c r="B16" s="187">
        <v>636</v>
      </c>
      <c r="C16" s="187">
        <v>625</v>
      </c>
      <c r="D16" s="184">
        <f t="shared" si="0"/>
        <v>98.2704402515723</v>
      </c>
      <c r="E16" s="188"/>
    </row>
    <row r="17" s="98" customFormat="1" ht="18" customHeight="1" spans="1:5">
      <c r="A17" s="186" t="s">
        <v>34</v>
      </c>
      <c r="B17" s="187">
        <v>18</v>
      </c>
      <c r="C17" s="187">
        <v>1160</v>
      </c>
      <c r="D17" s="184">
        <f t="shared" si="0"/>
        <v>6444.44444444444</v>
      </c>
      <c r="E17" s="188"/>
    </row>
    <row r="18" s="98" customFormat="1" ht="18" customHeight="1" spans="1:5">
      <c r="A18" s="186" t="s">
        <v>35</v>
      </c>
      <c r="B18" s="187">
        <v>940</v>
      </c>
      <c r="C18" s="187">
        <v>2218</v>
      </c>
      <c r="D18" s="184">
        <f t="shared" si="0"/>
        <v>235.957446808511</v>
      </c>
      <c r="E18" s="188"/>
    </row>
    <row r="19" s="98" customFormat="1" ht="18" customHeight="1" spans="1:5">
      <c r="A19" s="186" t="s">
        <v>36</v>
      </c>
      <c r="B19" s="187">
        <v>2</v>
      </c>
      <c r="C19" s="187">
        <v>25</v>
      </c>
      <c r="D19" s="184"/>
      <c r="E19" s="188"/>
    </row>
    <row r="20" s="99" customFormat="1" ht="18" customHeight="1" spans="1:5">
      <c r="A20" s="182" t="s">
        <v>37</v>
      </c>
      <c r="B20" s="183">
        <f>SUM(B21:B28)</f>
        <v>20064</v>
      </c>
      <c r="C20" s="183">
        <f>SUM(C21:C28)</f>
        <v>20746</v>
      </c>
      <c r="D20" s="184">
        <f t="shared" ref="D20:D23" si="1">C20/B20*100</f>
        <v>103.399122807018</v>
      </c>
      <c r="E20" s="185"/>
    </row>
    <row r="21" s="98" customFormat="1" ht="18" customHeight="1" spans="1:5">
      <c r="A21" s="186" t="s">
        <v>38</v>
      </c>
      <c r="B21" s="187">
        <v>4621</v>
      </c>
      <c r="C21" s="187">
        <v>4300</v>
      </c>
      <c r="D21" s="184">
        <f t="shared" si="1"/>
        <v>93.0534516338455</v>
      </c>
      <c r="E21" s="188"/>
    </row>
    <row r="22" s="98" customFormat="1" ht="18" customHeight="1" spans="1:5">
      <c r="A22" s="186" t="s">
        <v>39</v>
      </c>
      <c r="B22" s="187">
        <v>2889</v>
      </c>
      <c r="C22" s="187">
        <v>4236</v>
      </c>
      <c r="D22" s="184">
        <f t="shared" si="1"/>
        <v>146.6251298027</v>
      </c>
      <c r="E22" s="188"/>
    </row>
    <row r="23" s="98" customFormat="1" ht="18" customHeight="1" spans="1:5">
      <c r="A23" s="186" t="s">
        <v>40</v>
      </c>
      <c r="B23" s="187">
        <v>5706</v>
      </c>
      <c r="C23" s="187">
        <v>3464</v>
      </c>
      <c r="D23" s="184">
        <f t="shared" si="1"/>
        <v>60.708026638626</v>
      </c>
      <c r="E23" s="188"/>
    </row>
    <row r="24" s="98" customFormat="1" ht="18" customHeight="1" spans="1:5">
      <c r="A24" s="186" t="s">
        <v>41</v>
      </c>
      <c r="B24" s="187"/>
      <c r="C24" s="187"/>
      <c r="D24" s="184"/>
      <c r="E24" s="188"/>
    </row>
    <row r="25" s="98" customFormat="1" ht="18" customHeight="1" spans="1:5">
      <c r="A25" s="186" t="s">
        <v>42</v>
      </c>
      <c r="B25" s="187">
        <v>6422</v>
      </c>
      <c r="C25" s="187">
        <v>8411</v>
      </c>
      <c r="D25" s="184">
        <f t="shared" ref="D25:D41" si="2">C25/B25*100</f>
        <v>130.971659919028</v>
      </c>
      <c r="E25" s="188"/>
    </row>
    <row r="26" s="98" customFormat="1" ht="18" customHeight="1" spans="1:5">
      <c r="A26" s="186" t="s">
        <v>43</v>
      </c>
      <c r="B26" s="187">
        <v>58</v>
      </c>
      <c r="C26" s="187">
        <v>28</v>
      </c>
      <c r="D26" s="184">
        <f t="shared" si="2"/>
        <v>48.2758620689655</v>
      </c>
      <c r="E26" s="188"/>
    </row>
    <row r="27" s="98" customFormat="1" ht="18" customHeight="1" spans="1:5">
      <c r="A27" s="186" t="s">
        <v>44</v>
      </c>
      <c r="B27" s="187">
        <v>196</v>
      </c>
      <c r="C27" s="187">
        <v>165</v>
      </c>
      <c r="D27" s="184">
        <f t="shared" si="2"/>
        <v>84.1836734693878</v>
      </c>
      <c r="E27" s="188"/>
    </row>
    <row r="28" s="98" customFormat="1" ht="18" customHeight="1" spans="1:5">
      <c r="A28" s="186" t="s">
        <v>45</v>
      </c>
      <c r="B28" s="187">
        <v>172</v>
      </c>
      <c r="C28" s="187">
        <v>142</v>
      </c>
      <c r="D28" s="184">
        <f t="shared" si="2"/>
        <v>82.5581395348837</v>
      </c>
      <c r="E28" s="188"/>
    </row>
    <row r="29" s="99" customFormat="1" ht="18" customHeight="1" spans="1:5">
      <c r="A29" s="189" t="s">
        <v>46</v>
      </c>
      <c r="B29" s="183">
        <f>B5+B20</f>
        <v>70716</v>
      </c>
      <c r="C29" s="183">
        <f>C5+C20</f>
        <v>66076</v>
      </c>
      <c r="D29" s="184">
        <f t="shared" si="2"/>
        <v>93.4385429040104</v>
      </c>
      <c r="E29" s="185"/>
    </row>
    <row r="30" s="99" customFormat="1" ht="18" customHeight="1" spans="1:5">
      <c r="A30" s="182" t="s">
        <v>47</v>
      </c>
      <c r="B30" s="183">
        <f>B31+B37+B78</f>
        <v>118711</v>
      </c>
      <c r="C30" s="183">
        <f>C31+C37+C78</f>
        <v>144852</v>
      </c>
      <c r="D30" s="184">
        <f t="shared" si="2"/>
        <v>122.020705747572</v>
      </c>
      <c r="E30" s="185"/>
    </row>
    <row r="31" s="98" customFormat="1" ht="18" customHeight="1" spans="1:5">
      <c r="A31" s="186" t="s">
        <v>48</v>
      </c>
      <c r="B31" s="190">
        <f>B32+B33+B34+B36+B35</f>
        <v>1631</v>
      </c>
      <c r="C31" s="187">
        <f>C32+C33+C34+C36+C35</f>
        <v>1631</v>
      </c>
      <c r="D31" s="184">
        <f t="shared" si="2"/>
        <v>100</v>
      </c>
      <c r="E31" s="188"/>
    </row>
    <row r="32" s="98" customFormat="1" ht="18" customHeight="1" spans="1:5">
      <c r="A32" s="186" t="s">
        <v>49</v>
      </c>
      <c r="B32" s="190">
        <v>3452</v>
      </c>
      <c r="C32" s="190">
        <v>3452</v>
      </c>
      <c r="D32" s="184">
        <f t="shared" si="2"/>
        <v>100</v>
      </c>
      <c r="E32" s="188"/>
    </row>
    <row r="33" s="98" customFormat="1" ht="18" customHeight="1" spans="1:5">
      <c r="A33" s="186" t="s">
        <v>50</v>
      </c>
      <c r="B33" s="190">
        <v>-2</v>
      </c>
      <c r="C33" s="190">
        <v>-2</v>
      </c>
      <c r="D33" s="184">
        <f t="shared" si="2"/>
        <v>100</v>
      </c>
      <c r="E33" s="188"/>
    </row>
    <row r="34" s="98" customFormat="1" ht="18" customHeight="1" spans="1:5">
      <c r="A34" s="186" t="s">
        <v>51</v>
      </c>
      <c r="B34" s="190">
        <v>289</v>
      </c>
      <c r="C34" s="190">
        <v>289</v>
      </c>
      <c r="D34" s="184">
        <f t="shared" si="2"/>
        <v>100</v>
      </c>
      <c r="E34" s="188"/>
    </row>
    <row r="35" s="98" customFormat="1" ht="18" customHeight="1" spans="1:5">
      <c r="A35" s="186" t="s">
        <v>52</v>
      </c>
      <c r="B35" s="190">
        <v>4</v>
      </c>
      <c r="C35" s="190">
        <v>4</v>
      </c>
      <c r="D35" s="184">
        <f t="shared" si="2"/>
        <v>100</v>
      </c>
      <c r="E35" s="188"/>
    </row>
    <row r="36" s="98" customFormat="1" ht="18" customHeight="1" spans="1:5">
      <c r="A36" s="186" t="s">
        <v>53</v>
      </c>
      <c r="B36" s="187">
        <v>-2112</v>
      </c>
      <c r="C36" s="187">
        <v>-2112</v>
      </c>
      <c r="D36" s="184">
        <f t="shared" si="2"/>
        <v>100</v>
      </c>
      <c r="E36" s="188"/>
    </row>
    <row r="37" s="121" customFormat="1" ht="18" customHeight="1" spans="1:5">
      <c r="A37" s="191" t="s">
        <v>54</v>
      </c>
      <c r="B37" s="187">
        <f>SUM(B38:B77)</f>
        <v>99975</v>
      </c>
      <c r="C37" s="187">
        <f>SUM(C38:C77)</f>
        <v>127852</v>
      </c>
      <c r="D37" s="184">
        <f t="shared" si="2"/>
        <v>127.883970992748</v>
      </c>
      <c r="E37" s="188"/>
    </row>
    <row r="38" s="121" customFormat="1" ht="18" customHeight="1" spans="1:5">
      <c r="A38" s="192" t="s">
        <v>55</v>
      </c>
      <c r="B38" s="193"/>
      <c r="C38" s="193"/>
      <c r="D38" s="184" t="e">
        <f t="shared" si="2"/>
        <v>#DIV/0!</v>
      </c>
      <c r="E38" s="188"/>
    </row>
    <row r="39" s="121" customFormat="1" ht="18" customHeight="1" spans="1:5">
      <c r="A39" s="191" t="s">
        <v>56</v>
      </c>
      <c r="B39" s="187">
        <v>39972</v>
      </c>
      <c r="C39" s="187">
        <v>46019</v>
      </c>
      <c r="D39" s="184">
        <f t="shared" si="2"/>
        <v>115.128089662764</v>
      </c>
      <c r="E39" s="188"/>
    </row>
    <row r="40" s="121" customFormat="1" ht="18" customHeight="1" spans="1:5">
      <c r="A40" s="191" t="s">
        <v>57</v>
      </c>
      <c r="B40" s="187">
        <v>7989</v>
      </c>
      <c r="C40" s="187">
        <v>32268</v>
      </c>
      <c r="D40" s="184">
        <f t="shared" si="2"/>
        <v>403.90536988359</v>
      </c>
      <c r="E40" s="188"/>
    </row>
    <row r="41" s="121" customFormat="1" ht="18" customHeight="1" spans="1:5">
      <c r="A41" s="191" t="s">
        <v>58</v>
      </c>
      <c r="B41" s="187">
        <v>3026</v>
      </c>
      <c r="C41" s="187">
        <v>3514</v>
      </c>
      <c r="D41" s="184">
        <f t="shared" si="2"/>
        <v>116.126900198282</v>
      </c>
      <c r="E41" s="188"/>
    </row>
    <row r="42" s="121" customFormat="1" ht="18" customHeight="1" spans="1:5">
      <c r="A42" s="191" t="s">
        <v>59</v>
      </c>
      <c r="B42" s="187">
        <v>224</v>
      </c>
      <c r="C42" s="187">
        <v>59</v>
      </c>
      <c r="D42" s="184"/>
      <c r="E42" s="188"/>
    </row>
    <row r="43" s="121" customFormat="1" ht="18" customHeight="1" spans="1:5">
      <c r="A43" s="191" t="s">
        <v>60</v>
      </c>
      <c r="B43" s="187">
        <v>0</v>
      </c>
      <c r="C43" s="187">
        <v>0</v>
      </c>
      <c r="D43" s="184" t="e">
        <f t="shared" ref="D43:D47" si="3">C43/B43*100</f>
        <v>#DIV/0!</v>
      </c>
      <c r="E43" s="188"/>
    </row>
    <row r="44" s="121" customFormat="1" ht="18" customHeight="1" spans="1:5">
      <c r="A44" s="191" t="s">
        <v>61</v>
      </c>
      <c r="B44" s="187">
        <v>58</v>
      </c>
      <c r="C44" s="187"/>
      <c r="D44" s="184">
        <f t="shared" si="3"/>
        <v>0</v>
      </c>
      <c r="E44" s="188"/>
    </row>
    <row r="45" s="121" customFormat="1" ht="18" customHeight="1" spans="1:5">
      <c r="A45" s="191" t="s">
        <v>62</v>
      </c>
      <c r="B45" s="187">
        <v>10</v>
      </c>
      <c r="C45" s="187"/>
      <c r="D45" s="184">
        <f t="shared" si="3"/>
        <v>0</v>
      </c>
      <c r="E45" s="188"/>
    </row>
    <row r="46" s="121" customFormat="1" ht="18" customHeight="1" spans="1:5">
      <c r="A46" s="191" t="s">
        <v>63</v>
      </c>
      <c r="B46" s="187">
        <v>401</v>
      </c>
      <c r="C46" s="187"/>
      <c r="D46" s="184">
        <f t="shared" si="3"/>
        <v>0</v>
      </c>
      <c r="E46" s="188"/>
    </row>
    <row r="47" s="121" customFormat="1" ht="18" customHeight="1" spans="1:5">
      <c r="A47" s="191" t="s">
        <v>64</v>
      </c>
      <c r="B47" s="187">
        <v>5244</v>
      </c>
      <c r="C47" s="187"/>
      <c r="D47" s="184">
        <f t="shared" si="3"/>
        <v>0</v>
      </c>
      <c r="E47" s="188"/>
    </row>
    <row r="48" s="121" customFormat="1" ht="18" customHeight="1" spans="1:5">
      <c r="A48" s="191" t="s">
        <v>65</v>
      </c>
      <c r="B48" s="187">
        <v>0</v>
      </c>
      <c r="C48" s="187">
        <v>0</v>
      </c>
      <c r="D48" s="184"/>
      <c r="E48" s="188"/>
    </row>
    <row r="49" s="121" customFormat="1" ht="18" customHeight="1" spans="1:5">
      <c r="A49" s="191" t="s">
        <v>66</v>
      </c>
      <c r="B49" s="187">
        <v>2043</v>
      </c>
      <c r="C49" s="187"/>
      <c r="D49" s="184">
        <f t="shared" ref="D49:D53" si="4">C49/B49*100</f>
        <v>0</v>
      </c>
      <c r="E49" s="188"/>
    </row>
    <row r="50" s="121" customFormat="1" ht="18" customHeight="1" spans="1:5">
      <c r="A50" s="191" t="s">
        <v>67</v>
      </c>
      <c r="B50" s="187">
        <v>0</v>
      </c>
      <c r="C50" s="187">
        <v>0</v>
      </c>
      <c r="D50" s="184"/>
      <c r="E50" s="188"/>
    </row>
    <row r="51" s="121" customFormat="1" ht="18" customHeight="1" spans="1:5">
      <c r="A51" s="191" t="s">
        <v>68</v>
      </c>
      <c r="B51" s="187">
        <v>239</v>
      </c>
      <c r="C51" s="187">
        <v>239</v>
      </c>
      <c r="D51" s="184">
        <f t="shared" si="4"/>
        <v>100</v>
      </c>
      <c r="E51" s="188"/>
    </row>
    <row r="52" s="121" customFormat="1" ht="18" customHeight="1" spans="1:5">
      <c r="A52" s="191" t="s">
        <v>69</v>
      </c>
      <c r="B52" s="187">
        <v>8827</v>
      </c>
      <c r="C52" s="187">
        <v>8879</v>
      </c>
      <c r="D52" s="184">
        <f t="shared" si="4"/>
        <v>100.589101620029</v>
      </c>
      <c r="E52" s="188"/>
    </row>
    <row r="53" s="121" customFormat="1" ht="18" customHeight="1" spans="1:5">
      <c r="A53" s="191" t="s">
        <v>70</v>
      </c>
      <c r="B53" s="187">
        <v>879</v>
      </c>
      <c r="C53" s="187">
        <v>939</v>
      </c>
      <c r="D53" s="184">
        <f t="shared" si="4"/>
        <v>106.825938566553</v>
      </c>
      <c r="E53" s="188"/>
    </row>
    <row r="54" s="121" customFormat="1" ht="18" customHeight="1" spans="1:5">
      <c r="A54" s="191" t="s">
        <v>71</v>
      </c>
      <c r="B54" s="187">
        <v>0</v>
      </c>
      <c r="C54" s="187">
        <v>0</v>
      </c>
      <c r="D54" s="184"/>
      <c r="E54" s="188"/>
    </row>
    <row r="55" s="121" customFormat="1" ht="18" customHeight="1" spans="1:5">
      <c r="A55" s="191" t="s">
        <v>72</v>
      </c>
      <c r="B55" s="187">
        <v>0</v>
      </c>
      <c r="C55" s="187">
        <v>0</v>
      </c>
      <c r="D55" s="184"/>
      <c r="E55" s="188"/>
    </row>
    <row r="56" s="121" customFormat="1" ht="18" customHeight="1" spans="1:5">
      <c r="A56" s="191" t="s">
        <v>73</v>
      </c>
      <c r="B56" s="187">
        <v>5218</v>
      </c>
      <c r="C56" s="187">
        <v>3621</v>
      </c>
      <c r="D56" s="184">
        <f>C56/B56*100</f>
        <v>69.3944039862016</v>
      </c>
      <c r="E56" s="188"/>
    </row>
    <row r="57" s="121" customFormat="1" ht="18" customHeight="1" spans="1:5">
      <c r="A57" s="191" t="s">
        <v>74</v>
      </c>
      <c r="B57" s="187">
        <v>0</v>
      </c>
      <c r="C57" s="187">
        <v>0</v>
      </c>
      <c r="D57" s="184"/>
      <c r="E57" s="188"/>
    </row>
    <row r="58" s="121" customFormat="1" ht="18" customHeight="1" spans="1:5">
      <c r="A58" s="191" t="s">
        <v>75</v>
      </c>
      <c r="B58" s="187">
        <v>0</v>
      </c>
      <c r="C58" s="187">
        <v>0</v>
      </c>
      <c r="D58" s="184"/>
      <c r="E58" s="188"/>
    </row>
    <row r="59" s="121" customFormat="1" ht="18" customHeight="1" spans="1:5">
      <c r="A59" s="191" t="s">
        <v>76</v>
      </c>
      <c r="B59" s="187">
        <v>0</v>
      </c>
      <c r="C59" s="187">
        <v>0</v>
      </c>
      <c r="D59" s="184"/>
      <c r="E59" s="188"/>
    </row>
    <row r="60" s="121" customFormat="1" ht="18" customHeight="1" spans="1:5">
      <c r="A60" s="191" t="s">
        <v>77</v>
      </c>
      <c r="B60" s="187">
        <v>928</v>
      </c>
      <c r="C60" s="187">
        <v>996</v>
      </c>
      <c r="D60" s="184"/>
      <c r="E60" s="188"/>
    </row>
    <row r="61" s="121" customFormat="1" ht="18" customHeight="1" spans="1:5">
      <c r="A61" s="191" t="s">
        <v>78</v>
      </c>
      <c r="B61" s="187">
        <v>4903</v>
      </c>
      <c r="C61" s="187">
        <v>6655</v>
      </c>
      <c r="D61" s="184"/>
      <c r="E61" s="188"/>
    </row>
    <row r="62" s="121" customFormat="1" ht="18" customHeight="1" spans="1:5">
      <c r="A62" s="191" t="s">
        <v>79</v>
      </c>
      <c r="B62" s="187">
        <v>0</v>
      </c>
      <c r="C62" s="187">
        <v>10</v>
      </c>
      <c r="D62" s="184"/>
      <c r="E62" s="188"/>
    </row>
    <row r="63" s="121" customFormat="1" ht="18" customHeight="1" spans="1:5">
      <c r="A63" s="191" t="s">
        <v>80</v>
      </c>
      <c r="B63" s="187">
        <v>139</v>
      </c>
      <c r="C63" s="187">
        <v>1172</v>
      </c>
      <c r="D63" s="184"/>
      <c r="E63" s="188"/>
    </row>
    <row r="64" s="121" customFormat="1" ht="18" customHeight="1" spans="1:5">
      <c r="A64" s="191" t="s">
        <v>81</v>
      </c>
      <c r="B64" s="187">
        <v>8605</v>
      </c>
      <c r="C64" s="187">
        <v>13818</v>
      </c>
      <c r="D64" s="184"/>
      <c r="E64" s="188"/>
    </row>
    <row r="65" s="121" customFormat="1" ht="18" customHeight="1" spans="1:5">
      <c r="A65" s="191" t="s">
        <v>82</v>
      </c>
      <c r="B65" s="187">
        <v>3273</v>
      </c>
      <c r="C65" s="187">
        <v>3159</v>
      </c>
      <c r="D65" s="184"/>
      <c r="E65" s="188"/>
    </row>
    <row r="66" s="121" customFormat="1" ht="18" customHeight="1" spans="1:5">
      <c r="A66" s="191" t="s">
        <v>83</v>
      </c>
      <c r="B66" s="187">
        <v>736</v>
      </c>
      <c r="C66" s="187">
        <v>800</v>
      </c>
      <c r="D66" s="184"/>
      <c r="E66" s="188"/>
    </row>
    <row r="67" s="121" customFormat="1" ht="18" customHeight="1" spans="1:5">
      <c r="A67" s="191" t="s">
        <v>84</v>
      </c>
      <c r="B67" s="187">
        <v>0</v>
      </c>
      <c r="C67" s="187">
        <v>0</v>
      </c>
      <c r="D67" s="184"/>
      <c r="E67" s="188"/>
    </row>
    <row r="68" s="121" customFormat="1" ht="18" customHeight="1" spans="1:5">
      <c r="A68" s="191" t="s">
        <v>85</v>
      </c>
      <c r="B68" s="187">
        <v>3574</v>
      </c>
      <c r="C68" s="187">
        <v>3678</v>
      </c>
      <c r="D68" s="184"/>
      <c r="E68" s="188"/>
    </row>
    <row r="69" s="121" customFormat="1" ht="18" customHeight="1" spans="1:5">
      <c r="A69" s="191" t="s">
        <v>86</v>
      </c>
      <c r="B69" s="187">
        <v>881</v>
      </c>
      <c r="C69" s="187">
        <v>276</v>
      </c>
      <c r="D69" s="184"/>
      <c r="E69" s="188"/>
    </row>
    <row r="70" s="121" customFormat="1" ht="18" customHeight="1" spans="1:5">
      <c r="A70" s="191" t="s">
        <v>87</v>
      </c>
      <c r="B70" s="187">
        <v>0</v>
      </c>
      <c r="C70" s="187">
        <v>0</v>
      </c>
      <c r="D70" s="184"/>
      <c r="E70" s="188"/>
    </row>
    <row r="71" s="121" customFormat="1" ht="18" customHeight="1" spans="1:5">
      <c r="A71" s="191" t="s">
        <v>88</v>
      </c>
      <c r="B71" s="187">
        <v>0</v>
      </c>
      <c r="C71" s="187">
        <v>0</v>
      </c>
      <c r="D71" s="184"/>
      <c r="E71" s="188"/>
    </row>
    <row r="72" s="121" customFormat="1" ht="18" customHeight="1" spans="1:5">
      <c r="A72" s="191" t="s">
        <v>89</v>
      </c>
      <c r="B72" s="187">
        <v>0</v>
      </c>
      <c r="C72" s="187">
        <v>0</v>
      </c>
      <c r="D72" s="184"/>
      <c r="E72" s="188"/>
    </row>
    <row r="73" s="121" customFormat="1" ht="18" customHeight="1" spans="1:5">
      <c r="A73" s="191" t="s">
        <v>90</v>
      </c>
      <c r="B73" s="187">
        <v>0</v>
      </c>
      <c r="C73" s="187">
        <v>0</v>
      </c>
      <c r="D73" s="184"/>
      <c r="E73" s="188"/>
    </row>
    <row r="74" s="121" customFormat="1" ht="18" customHeight="1" spans="1:5">
      <c r="A74" s="191" t="s">
        <v>91</v>
      </c>
      <c r="B74" s="187">
        <v>1316</v>
      </c>
      <c r="C74" s="187">
        <v>1462</v>
      </c>
      <c r="D74" s="184"/>
      <c r="E74" s="188"/>
    </row>
    <row r="75" s="121" customFormat="1" ht="18" customHeight="1" spans="1:5">
      <c r="A75" s="191" t="s">
        <v>92</v>
      </c>
      <c r="B75" s="187">
        <v>0</v>
      </c>
      <c r="C75" s="187">
        <v>0</v>
      </c>
      <c r="D75" s="184"/>
      <c r="E75" s="188"/>
    </row>
    <row r="76" s="121" customFormat="1" ht="18" customHeight="1" spans="1:5">
      <c r="A76" s="191" t="s">
        <v>93</v>
      </c>
      <c r="B76" s="187">
        <v>352</v>
      </c>
      <c r="C76" s="187">
        <v>0</v>
      </c>
      <c r="D76" s="184"/>
      <c r="E76" s="188"/>
    </row>
    <row r="77" s="121" customFormat="1" ht="18" customHeight="1" spans="1:5">
      <c r="A77" s="191" t="s">
        <v>94</v>
      </c>
      <c r="B77" s="187">
        <v>1138</v>
      </c>
      <c r="C77" s="187">
        <v>288</v>
      </c>
      <c r="D77" s="184">
        <f t="shared" ref="D77:D80" si="5">C77/B77*100</f>
        <v>25.3075571177504</v>
      </c>
      <c r="E77" s="188"/>
    </row>
    <row r="78" s="121" customFormat="1" ht="18" customHeight="1" spans="1:5">
      <c r="A78" s="191" t="s">
        <v>95</v>
      </c>
      <c r="B78" s="187">
        <v>17105</v>
      </c>
      <c r="C78" s="187">
        <v>15369</v>
      </c>
      <c r="D78" s="184">
        <f t="shared" si="5"/>
        <v>89.8509207833967</v>
      </c>
      <c r="E78" s="188"/>
    </row>
    <row r="79" s="121" customFormat="1" ht="18" customHeight="1" spans="1:5">
      <c r="A79" s="194" t="s">
        <v>96</v>
      </c>
      <c r="B79" s="187">
        <v>10100</v>
      </c>
      <c r="C79" s="187">
        <v>16266</v>
      </c>
      <c r="D79" s="184">
        <f t="shared" si="5"/>
        <v>161.049504950495</v>
      </c>
      <c r="E79" s="188"/>
    </row>
    <row r="80" s="121" customFormat="1" ht="18" customHeight="1" spans="1:5">
      <c r="A80" s="195" t="s">
        <v>97</v>
      </c>
      <c r="B80" s="187">
        <v>629</v>
      </c>
      <c r="C80" s="187">
        <v>641</v>
      </c>
      <c r="D80" s="184">
        <f t="shared" si="5"/>
        <v>101.907790143084</v>
      </c>
      <c r="E80" s="188"/>
    </row>
    <row r="81" s="121" customFormat="1" ht="18" customHeight="1" spans="1:5">
      <c r="A81" s="195" t="s">
        <v>98</v>
      </c>
      <c r="B81" s="187">
        <v>0</v>
      </c>
      <c r="C81" s="187">
        <v>0</v>
      </c>
      <c r="D81" s="184"/>
      <c r="E81" s="196" t="s">
        <v>99</v>
      </c>
    </row>
    <row r="82" s="169" customFormat="1" ht="18" customHeight="1" spans="1:5">
      <c r="A82" s="195" t="s">
        <v>100</v>
      </c>
      <c r="B82" s="187">
        <v>2432</v>
      </c>
      <c r="C82" s="187">
        <v>490</v>
      </c>
      <c r="D82" s="184">
        <f>C82/B82*100</f>
        <v>20.1480263157895</v>
      </c>
      <c r="E82" s="196"/>
    </row>
    <row r="83" s="170" customFormat="1" ht="18" customHeight="1" spans="1:5">
      <c r="A83" s="197" t="s">
        <v>101</v>
      </c>
      <c r="B83" s="185">
        <f>B29+B30+B79+B80+B81+B82</f>
        <v>202588</v>
      </c>
      <c r="C83" s="185">
        <f>C29+C30+C79+C80+C81+C82</f>
        <v>228325</v>
      </c>
      <c r="D83" s="184">
        <f>C83/B83*100</f>
        <v>112.704108831718</v>
      </c>
      <c r="E83" s="185"/>
    </row>
    <row r="84" s="101" customFormat="1" spans="3:4">
      <c r="C84" s="198"/>
      <c r="D84" s="172"/>
    </row>
    <row r="85" s="101" customFormat="1" spans="3:4">
      <c r="C85" s="171"/>
      <c r="D85" s="172"/>
    </row>
    <row r="86" s="101" customFormat="1" spans="3:4">
      <c r="C86" s="171"/>
      <c r="D86" s="172"/>
    </row>
    <row r="87" s="101" customFormat="1" spans="3:4">
      <c r="C87" s="171"/>
      <c r="D87" s="172"/>
    </row>
    <row r="88" s="101" customFormat="1" spans="3:4">
      <c r="C88" s="171"/>
      <c r="D88" s="172"/>
    </row>
    <row r="89" s="101" customFormat="1" spans="3:4">
      <c r="C89" s="171"/>
      <c r="D89" s="172"/>
    </row>
    <row r="90" s="101" customFormat="1" spans="3:4">
      <c r="C90" s="171"/>
      <c r="D90" s="172"/>
    </row>
    <row r="91" s="101" customFormat="1" spans="3:4">
      <c r="C91" s="171"/>
      <c r="D91" s="172"/>
    </row>
    <row r="92" s="101" customFormat="1" spans="3:4">
      <c r="C92" s="171"/>
      <c r="D92" s="172"/>
    </row>
    <row r="93" s="101" customFormat="1" spans="3:4">
      <c r="C93" s="171"/>
      <c r="D93" s="172"/>
    </row>
    <row r="94" s="101" customFormat="1" spans="3:4">
      <c r="C94" s="171"/>
      <c r="D94" s="172"/>
    </row>
    <row r="95" s="101" customFormat="1" spans="3:4">
      <c r="C95" s="171"/>
      <c r="D95" s="172"/>
    </row>
    <row r="96" s="101" customFormat="1" spans="3:4">
      <c r="C96" s="171"/>
      <c r="D96" s="172"/>
    </row>
    <row r="97" s="101" customFormat="1" spans="3:4">
      <c r="C97" s="171"/>
      <c r="D97" s="172"/>
    </row>
    <row r="98" s="101" customFormat="1" spans="3:4">
      <c r="C98" s="171"/>
      <c r="D98" s="172"/>
    </row>
    <row r="99" s="101" customFormat="1" spans="3:4">
      <c r="C99" s="171"/>
      <c r="D99" s="172"/>
    </row>
    <row r="100" s="101" customFormat="1" spans="3:4">
      <c r="C100" s="171"/>
      <c r="D100" s="172"/>
    </row>
    <row r="101" s="101" customFormat="1" spans="3:4">
      <c r="C101" s="171"/>
      <c r="D101" s="172"/>
    </row>
    <row r="102" s="101" customFormat="1" spans="3:4">
      <c r="C102" s="171"/>
      <c r="D102" s="172"/>
    </row>
    <row r="103" s="101" customFormat="1" spans="3:4">
      <c r="C103" s="171"/>
      <c r="D103" s="172"/>
    </row>
    <row r="104" s="101" customFormat="1" spans="3:4">
      <c r="C104" s="171"/>
      <c r="D104" s="172"/>
    </row>
    <row r="105" s="101" customFormat="1" spans="3:4">
      <c r="C105" s="171"/>
      <c r="D105" s="172"/>
    </row>
    <row r="106" s="101" customFormat="1" spans="3:4">
      <c r="C106" s="171"/>
      <c r="D106" s="172"/>
    </row>
    <row r="107" s="101" customFormat="1" spans="3:4">
      <c r="C107" s="171"/>
      <c r="D107" s="172"/>
    </row>
    <row r="108" s="101" customFormat="1" spans="3:4">
      <c r="C108" s="171"/>
      <c r="D108" s="172"/>
    </row>
    <row r="109" s="101" customFormat="1" spans="3:4">
      <c r="C109" s="171"/>
      <c r="D109" s="172"/>
    </row>
    <row r="110" s="101" customFormat="1" spans="3:4">
      <c r="C110" s="171"/>
      <c r="D110" s="172"/>
    </row>
    <row r="111" s="101" customFormat="1" spans="3:4">
      <c r="C111" s="171"/>
      <c r="D111" s="172"/>
    </row>
    <row r="112" s="101" customFormat="1" spans="3:4">
      <c r="C112" s="171"/>
      <c r="D112" s="172"/>
    </row>
    <row r="113" s="101" customFormat="1" spans="3:4">
      <c r="C113" s="171"/>
      <c r="D113" s="172"/>
    </row>
    <row r="114" s="101" customFormat="1" spans="3:4">
      <c r="C114" s="171"/>
      <c r="D114" s="172"/>
    </row>
    <row r="115" s="101" customFormat="1" spans="3:4">
      <c r="C115" s="171"/>
      <c r="D115" s="172"/>
    </row>
    <row r="116" s="101" customFormat="1" spans="3:4">
      <c r="C116" s="171"/>
      <c r="D116" s="172"/>
    </row>
    <row r="117" s="101" customFormat="1" spans="3:4">
      <c r="C117" s="171"/>
      <c r="D117" s="172"/>
    </row>
    <row r="118" s="101" customFormat="1" spans="3:4">
      <c r="C118" s="171"/>
      <c r="D118" s="172"/>
    </row>
    <row r="119" s="101" customFormat="1" spans="3:4">
      <c r="C119" s="171"/>
      <c r="D119" s="172"/>
    </row>
    <row r="120" s="101" customFormat="1" spans="3:4">
      <c r="C120" s="171"/>
      <c r="D120" s="172"/>
    </row>
    <row r="121" s="101" customFormat="1" spans="3:4">
      <c r="C121" s="171"/>
      <c r="D121" s="172"/>
    </row>
    <row r="122" s="101" customFormat="1" spans="3:4">
      <c r="C122" s="171"/>
      <c r="D122" s="172"/>
    </row>
  </sheetData>
  <sheetProtection selectLockedCells="1"/>
  <mergeCells count="2">
    <mergeCell ref="A2:E2"/>
    <mergeCell ref="A3:E3"/>
  </mergeCells>
  <pageMargins left="0.43" right="0.2" top="0.59" bottom="0.79" header="0.28" footer="0.31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677"/>
  <sheetViews>
    <sheetView showGridLines="0" showZeros="0" zoomScaleSheetLayoutView="60" workbookViewId="0">
      <selection activeCell="A7" sqref="A7"/>
    </sheetView>
  </sheetViews>
  <sheetFormatPr defaultColWidth="9.15" defaultRowHeight="14.25" outlineLevelCol="1"/>
  <cols>
    <col min="1" max="1" width="46.25" style="34" customWidth="1"/>
    <col min="2" max="2" width="31.125" style="34" customWidth="1"/>
    <col min="3" max="4" width="18.625" style="12" customWidth="1"/>
    <col min="5" max="16384" width="9.15" style="12" customWidth="1"/>
  </cols>
  <sheetData>
    <row r="1" s="34" customFormat="1" ht="40.5" customHeight="1" spans="1:2">
      <c r="A1" s="168" t="s">
        <v>102</v>
      </c>
      <c r="B1" s="168"/>
    </row>
    <row r="2" s="34" customFormat="1" ht="17" customHeight="1" spans="1:2">
      <c r="A2" s="36"/>
      <c r="B2" s="36"/>
    </row>
    <row r="3" s="34" customFormat="1" ht="17" customHeight="1" spans="1:2">
      <c r="A3" s="36" t="s">
        <v>103</v>
      </c>
      <c r="B3" s="36"/>
    </row>
    <row r="4" s="34" customFormat="1" ht="17.85" customHeight="1" spans="1:2">
      <c r="A4" s="68" t="s">
        <v>104</v>
      </c>
      <c r="B4" s="68" t="s">
        <v>105</v>
      </c>
    </row>
    <row r="5" s="34" customFormat="1" ht="17.85" customHeight="1" spans="1:2">
      <c r="A5" s="125" t="s">
        <v>106</v>
      </c>
      <c r="B5" s="39">
        <v>45330</v>
      </c>
    </row>
    <row r="6" s="34" customFormat="1" ht="17.85" customHeight="1" spans="1:2">
      <c r="A6" s="125" t="s">
        <v>107</v>
      </c>
      <c r="B6" s="39">
        <v>23346</v>
      </c>
    </row>
    <row r="7" s="34" customFormat="1" ht="17.85" customHeight="1" spans="1:2">
      <c r="A7" s="125" t="s">
        <v>108</v>
      </c>
      <c r="B7" s="39">
        <v>20596</v>
      </c>
    </row>
    <row r="8" s="34" customFormat="1" ht="17.85" customHeight="1" spans="1:2">
      <c r="A8" s="125" t="s">
        <v>109</v>
      </c>
      <c r="B8" s="39">
        <v>423</v>
      </c>
    </row>
    <row r="9" s="34" customFormat="1" ht="17.85" customHeight="1" spans="1:2">
      <c r="A9" s="125" t="s">
        <v>110</v>
      </c>
      <c r="B9" s="39">
        <v>9</v>
      </c>
    </row>
    <row r="10" s="34" customFormat="1" ht="17.85" customHeight="1" spans="1:2">
      <c r="A10" s="125" t="s">
        <v>111</v>
      </c>
      <c r="B10" s="39">
        <v>10261</v>
      </c>
    </row>
    <row r="11" s="34" customFormat="1" ht="17.85" customHeight="1" spans="1:2">
      <c r="A11" s="125" t="s">
        <v>112</v>
      </c>
      <c r="B11" s="39">
        <v>0</v>
      </c>
    </row>
    <row r="12" s="34" customFormat="1" ht="17.85" customHeight="1" spans="1:2">
      <c r="A12" s="125" t="s">
        <v>113</v>
      </c>
      <c r="B12" s="39">
        <v>221</v>
      </c>
    </row>
    <row r="13" s="34" customFormat="1" ht="17.85" customHeight="1" spans="1:2">
      <c r="A13" s="125" t="s">
        <v>114</v>
      </c>
      <c r="B13" s="39">
        <v>8486</v>
      </c>
    </row>
    <row r="14" s="34" customFormat="1" ht="17.85" customHeight="1" spans="1:2">
      <c r="A14" s="125" t="s">
        <v>115</v>
      </c>
      <c r="B14" s="39">
        <v>369</v>
      </c>
    </row>
    <row r="15" s="34" customFormat="1" ht="17.85" customHeight="1" spans="1:2">
      <c r="A15" s="125" t="s">
        <v>116</v>
      </c>
      <c r="B15" s="39">
        <v>75</v>
      </c>
    </row>
    <row r="16" s="34" customFormat="1" ht="17.85" customHeight="1" spans="1:2">
      <c r="A16" s="125" t="s">
        <v>117</v>
      </c>
      <c r="B16" s="39">
        <v>-584</v>
      </c>
    </row>
    <row r="17" s="34" customFormat="1" ht="17.85" customHeight="1" spans="1:2">
      <c r="A17" s="125" t="s">
        <v>118</v>
      </c>
      <c r="B17" s="39">
        <v>0</v>
      </c>
    </row>
    <row r="18" s="34" customFormat="1" ht="17.85" customHeight="1" spans="1:2">
      <c r="A18" s="125" t="s">
        <v>119</v>
      </c>
      <c r="B18" s="39">
        <v>0</v>
      </c>
    </row>
    <row r="19" s="34" customFormat="1" ht="17.85" customHeight="1" spans="1:2">
      <c r="A19" s="125" t="s">
        <v>120</v>
      </c>
      <c r="B19" s="39">
        <v>0</v>
      </c>
    </row>
    <row r="20" s="34" customFormat="1" ht="17.85" customHeight="1" spans="1:2">
      <c r="A20" s="125" t="s">
        <v>121</v>
      </c>
      <c r="B20" s="39">
        <v>0</v>
      </c>
    </row>
    <row r="21" s="34" customFormat="1" ht="17.85" customHeight="1" spans="1:2">
      <c r="A21" s="125" t="s">
        <v>122</v>
      </c>
      <c r="B21" s="39">
        <v>0</v>
      </c>
    </row>
    <row r="22" s="34" customFormat="1" ht="17.85" customHeight="1" spans="1:2">
      <c r="A22" s="125" t="s">
        <v>123</v>
      </c>
      <c r="B22" s="39">
        <v>0</v>
      </c>
    </row>
    <row r="23" s="34" customFormat="1" ht="17.85" customHeight="1" spans="1:2">
      <c r="A23" s="125" t="s">
        <v>124</v>
      </c>
      <c r="B23" s="39">
        <v>0</v>
      </c>
    </row>
    <row r="24" s="34" customFormat="1" ht="17.85" customHeight="1" spans="1:2">
      <c r="A24" s="125" t="s">
        <v>125</v>
      </c>
      <c r="B24" s="39">
        <v>-381</v>
      </c>
    </row>
    <row r="25" s="34" customFormat="1" ht="17.85" customHeight="1" spans="1:2">
      <c r="A25" s="125" t="s">
        <v>126</v>
      </c>
      <c r="B25" s="39">
        <v>0</v>
      </c>
    </row>
    <row r="26" s="34" customFormat="1" ht="17.85" customHeight="1" spans="1:2">
      <c r="A26" s="125" t="s">
        <v>127</v>
      </c>
      <c r="B26" s="39">
        <v>0</v>
      </c>
    </row>
    <row r="27" s="34" customFormat="1" ht="17.85" customHeight="1" spans="1:2">
      <c r="A27" s="125" t="s">
        <v>128</v>
      </c>
      <c r="B27" s="39">
        <v>0</v>
      </c>
    </row>
    <row r="28" s="34" customFormat="1" ht="17.85" customHeight="1" spans="1:2">
      <c r="A28" s="125" t="s">
        <v>129</v>
      </c>
      <c r="B28" s="39">
        <v>1717</v>
      </c>
    </row>
    <row r="29" s="34" customFormat="1" ht="17.85" customHeight="1" spans="1:2">
      <c r="A29" s="125" t="s">
        <v>130</v>
      </c>
      <c r="B29" s="39">
        <v>0</v>
      </c>
    </row>
    <row r="30" s="34" customFormat="1" ht="17.85" customHeight="1" spans="1:2">
      <c r="A30" s="125" t="s">
        <v>131</v>
      </c>
      <c r="B30" s="39">
        <v>2750</v>
      </c>
    </row>
    <row r="31" s="34" customFormat="1" ht="17.85" customHeight="1" spans="1:2">
      <c r="A31" s="125" t="s">
        <v>132</v>
      </c>
      <c r="B31" s="39">
        <v>2936</v>
      </c>
    </row>
    <row r="32" s="34" customFormat="1" ht="17.85" customHeight="1" spans="1:2">
      <c r="A32" s="125" t="s">
        <v>133</v>
      </c>
      <c r="B32" s="39">
        <v>0</v>
      </c>
    </row>
    <row r="33" s="34" customFormat="1" ht="17.85" customHeight="1" spans="1:2">
      <c r="A33" s="125" t="s">
        <v>134</v>
      </c>
      <c r="B33" s="39">
        <v>1</v>
      </c>
    </row>
    <row r="34" s="34" customFormat="1" ht="17" customHeight="1" spans="1:2">
      <c r="A34" s="125" t="s">
        <v>135</v>
      </c>
      <c r="B34" s="39">
        <v>0</v>
      </c>
    </row>
    <row r="35" s="34" customFormat="1" ht="17" customHeight="1" spans="1:2">
      <c r="A35" s="125" t="s">
        <v>136</v>
      </c>
      <c r="B35" s="39">
        <v>0</v>
      </c>
    </row>
    <row r="36" s="34" customFormat="1" ht="17.85" customHeight="1" spans="1:2">
      <c r="A36" s="125" t="s">
        <v>137</v>
      </c>
      <c r="B36" s="39">
        <v>-187</v>
      </c>
    </row>
    <row r="37" s="34" customFormat="1" ht="17.85" customHeight="1" spans="1:2">
      <c r="A37" s="125" t="s">
        <v>138</v>
      </c>
      <c r="B37" s="39">
        <v>0</v>
      </c>
    </row>
    <row r="38" s="34" customFormat="1" ht="17.85" customHeight="1" spans="1:2">
      <c r="A38" s="125" t="s">
        <v>139</v>
      </c>
      <c r="B38" s="39">
        <v>0</v>
      </c>
    </row>
    <row r="39" s="34" customFormat="1" ht="17.85" customHeight="1" spans="1:2">
      <c r="A39" s="125" t="s">
        <v>140</v>
      </c>
      <c r="B39" s="39">
        <v>0</v>
      </c>
    </row>
    <row r="40" s="34" customFormat="1" ht="17.85" customHeight="1" spans="1:2">
      <c r="A40" s="125" t="s">
        <v>141</v>
      </c>
      <c r="B40" s="39">
        <v>0</v>
      </c>
    </row>
    <row r="41" s="34" customFormat="1" ht="17.85" customHeight="1" spans="1:2">
      <c r="A41" s="125" t="s">
        <v>142</v>
      </c>
      <c r="B41" s="39">
        <v>5207</v>
      </c>
    </row>
    <row r="42" s="34" customFormat="1" ht="17.85" customHeight="1" spans="1:2">
      <c r="A42" s="125" t="s">
        <v>143</v>
      </c>
      <c r="B42" s="39">
        <v>0</v>
      </c>
    </row>
    <row r="43" s="34" customFormat="1" ht="17.85" customHeight="1" spans="1:2">
      <c r="A43" s="125" t="s">
        <v>144</v>
      </c>
      <c r="B43" s="39">
        <v>0</v>
      </c>
    </row>
    <row r="44" s="34" customFormat="1" ht="17.85" customHeight="1" spans="1:2">
      <c r="A44" s="125" t="s">
        <v>145</v>
      </c>
      <c r="B44" s="39">
        <v>0</v>
      </c>
    </row>
    <row r="45" s="34" customFormat="1" ht="17.85" customHeight="1" spans="1:2">
      <c r="A45" s="125" t="s">
        <v>146</v>
      </c>
      <c r="B45" s="39">
        <v>0</v>
      </c>
    </row>
    <row r="46" s="34" customFormat="1" ht="17.85" customHeight="1" spans="1:2">
      <c r="A46" s="125" t="s">
        <v>147</v>
      </c>
      <c r="B46" s="39">
        <v>0</v>
      </c>
    </row>
    <row r="47" s="34" customFormat="1" ht="17.85" customHeight="1" spans="1:2">
      <c r="A47" s="125" t="s">
        <v>148</v>
      </c>
      <c r="B47" s="39">
        <v>0</v>
      </c>
    </row>
    <row r="48" s="34" customFormat="1" ht="17.85" customHeight="1" spans="1:2">
      <c r="A48" s="125" t="s">
        <v>149</v>
      </c>
      <c r="B48" s="39">
        <v>0</v>
      </c>
    </row>
    <row r="49" s="34" customFormat="1" ht="17.85" customHeight="1" spans="1:2">
      <c r="A49" s="125" t="s">
        <v>150</v>
      </c>
      <c r="B49" s="39">
        <v>0</v>
      </c>
    </row>
    <row r="50" s="34" customFormat="1" ht="17.85" customHeight="1" spans="1:2">
      <c r="A50" s="125" t="s">
        <v>151</v>
      </c>
      <c r="B50" s="39">
        <v>0</v>
      </c>
    </row>
    <row r="51" s="34" customFormat="1" ht="17.85" customHeight="1" spans="1:2">
      <c r="A51" s="125" t="s">
        <v>152</v>
      </c>
      <c r="B51" s="39">
        <v>0</v>
      </c>
    </row>
    <row r="52" s="34" customFormat="1" ht="17.85" customHeight="1" spans="1:2">
      <c r="A52" s="125" t="s">
        <v>153</v>
      </c>
      <c r="B52" s="39">
        <v>0</v>
      </c>
    </row>
    <row r="53" s="34" customFormat="1" ht="17.85" customHeight="1" spans="1:2">
      <c r="A53" s="125" t="s">
        <v>154</v>
      </c>
      <c r="B53" s="39">
        <v>0</v>
      </c>
    </row>
    <row r="54" s="34" customFormat="1" ht="17.85" customHeight="1" spans="1:2">
      <c r="A54" s="125" t="s">
        <v>155</v>
      </c>
      <c r="B54" s="39">
        <v>0</v>
      </c>
    </row>
    <row r="55" s="34" customFormat="1" ht="17.85" customHeight="1" spans="1:2">
      <c r="A55" s="125" t="s">
        <v>156</v>
      </c>
      <c r="B55" s="39">
        <v>0</v>
      </c>
    </row>
    <row r="56" s="34" customFormat="1" ht="17.85" customHeight="1" spans="1:2">
      <c r="A56" s="125" t="s">
        <v>157</v>
      </c>
      <c r="B56" s="39">
        <v>143</v>
      </c>
    </row>
    <row r="57" s="34" customFormat="1" ht="17.85" customHeight="1" spans="1:2">
      <c r="A57" s="125" t="s">
        <v>158</v>
      </c>
      <c r="B57" s="39">
        <v>0</v>
      </c>
    </row>
    <row r="58" s="34" customFormat="1" ht="17.85" customHeight="1" spans="1:2">
      <c r="A58" s="125" t="s">
        <v>159</v>
      </c>
      <c r="B58" s="39">
        <v>0</v>
      </c>
    </row>
    <row r="59" s="34" customFormat="1" ht="17.85" customHeight="1" spans="1:2">
      <c r="A59" s="125" t="s">
        <v>160</v>
      </c>
      <c r="B59" s="39">
        <v>0</v>
      </c>
    </row>
    <row r="60" s="34" customFormat="1" ht="17.85" customHeight="1" spans="1:2">
      <c r="A60" s="125" t="s">
        <v>161</v>
      </c>
      <c r="B60" s="39">
        <v>0</v>
      </c>
    </row>
    <row r="61" s="34" customFormat="1" ht="17.85" customHeight="1" spans="1:2">
      <c r="A61" s="125" t="s">
        <v>162</v>
      </c>
      <c r="B61" s="39">
        <v>0</v>
      </c>
    </row>
    <row r="62" s="34" customFormat="1" ht="17.85" customHeight="1" spans="1:2">
      <c r="A62" s="125" t="s">
        <v>163</v>
      </c>
      <c r="B62" s="39">
        <v>0</v>
      </c>
    </row>
    <row r="63" s="34" customFormat="1" ht="17.85" customHeight="1" spans="1:2">
      <c r="A63" s="125" t="s">
        <v>164</v>
      </c>
      <c r="B63" s="39">
        <v>0</v>
      </c>
    </row>
    <row r="64" s="34" customFormat="1" ht="17.85" customHeight="1" spans="1:2">
      <c r="A64" s="125" t="s">
        <v>165</v>
      </c>
      <c r="B64" s="39">
        <v>0</v>
      </c>
    </row>
    <row r="65" s="34" customFormat="1" ht="17.85" customHeight="1" spans="1:2">
      <c r="A65" s="125" t="s">
        <v>166</v>
      </c>
      <c r="B65" s="39">
        <v>0</v>
      </c>
    </row>
    <row r="66" s="34" customFormat="1" ht="17.85" customHeight="1" spans="1:2">
      <c r="A66" s="125" t="s">
        <v>167</v>
      </c>
      <c r="B66" s="39">
        <v>0</v>
      </c>
    </row>
    <row r="67" s="34" customFormat="1" ht="17.85" customHeight="1" spans="1:2">
      <c r="A67" s="125" t="s">
        <v>168</v>
      </c>
      <c r="B67" s="39">
        <v>0</v>
      </c>
    </row>
    <row r="68" s="34" customFormat="1" ht="17.85" customHeight="1" spans="1:2">
      <c r="A68" s="125" t="s">
        <v>169</v>
      </c>
      <c r="B68" s="39">
        <v>0</v>
      </c>
    </row>
    <row r="69" s="34" customFormat="1" ht="17.85" customHeight="1" spans="1:2">
      <c r="A69" s="125" t="s">
        <v>170</v>
      </c>
      <c r="B69" s="39">
        <v>0</v>
      </c>
    </row>
    <row r="70" s="34" customFormat="1" ht="17.85" customHeight="1" spans="1:2">
      <c r="A70" s="125" t="s">
        <v>171</v>
      </c>
      <c r="B70" s="39">
        <v>0</v>
      </c>
    </row>
    <row r="71" s="34" customFormat="1" ht="17.85" customHeight="1" spans="1:2">
      <c r="A71" s="125" t="s">
        <v>172</v>
      </c>
      <c r="B71" s="39">
        <v>0</v>
      </c>
    </row>
    <row r="72" s="34" customFormat="1" ht="17.85" customHeight="1" spans="1:2">
      <c r="A72" s="125" t="s">
        <v>173</v>
      </c>
      <c r="B72" s="39">
        <v>0</v>
      </c>
    </row>
    <row r="73" s="34" customFormat="1" ht="17.85" customHeight="1" spans="1:2">
      <c r="A73" s="125" t="s">
        <v>174</v>
      </c>
      <c r="B73" s="39">
        <v>0</v>
      </c>
    </row>
    <row r="74" s="34" customFormat="1" ht="17.85" customHeight="1" spans="1:2">
      <c r="A74" s="125" t="s">
        <v>175</v>
      </c>
      <c r="B74" s="39">
        <v>0</v>
      </c>
    </row>
    <row r="75" s="34" customFormat="1" ht="17.85" customHeight="1" spans="1:2">
      <c r="A75" s="125" t="s">
        <v>176</v>
      </c>
      <c r="B75" s="39">
        <v>0</v>
      </c>
    </row>
    <row r="76" s="34" customFormat="1" ht="17.85" customHeight="1" spans="1:2">
      <c r="A76" s="125" t="s">
        <v>177</v>
      </c>
      <c r="B76" s="39">
        <v>0</v>
      </c>
    </row>
    <row r="77" s="34" customFormat="1" ht="17.85" customHeight="1" spans="1:2">
      <c r="A77" s="125" t="s">
        <v>178</v>
      </c>
      <c r="B77" s="39">
        <v>-1</v>
      </c>
    </row>
    <row r="78" s="34" customFormat="1" ht="17.85" customHeight="1" spans="1:2">
      <c r="A78" s="125" t="s">
        <v>179</v>
      </c>
      <c r="B78" s="39">
        <v>0</v>
      </c>
    </row>
    <row r="79" s="34" customFormat="1" ht="17.85" customHeight="1" spans="1:2">
      <c r="A79" s="125" t="s">
        <v>180</v>
      </c>
      <c r="B79" s="39">
        <v>1922</v>
      </c>
    </row>
    <row r="80" s="34" customFormat="1" ht="17.85" customHeight="1" spans="1:2">
      <c r="A80" s="125" t="s">
        <v>181</v>
      </c>
      <c r="B80" s="39">
        <v>0</v>
      </c>
    </row>
    <row r="81" s="34" customFormat="1" ht="17.85" customHeight="1" spans="1:2">
      <c r="A81" s="125" t="s">
        <v>182</v>
      </c>
      <c r="B81" s="39">
        <v>1922</v>
      </c>
    </row>
    <row r="82" s="34" customFormat="1" ht="17.85" customHeight="1" spans="1:2">
      <c r="A82" s="125" t="s">
        <v>183</v>
      </c>
      <c r="B82" s="39">
        <v>0</v>
      </c>
    </row>
    <row r="83" s="34" customFormat="1" ht="17.85" customHeight="1" spans="1:2">
      <c r="A83" s="125" t="s">
        <v>184</v>
      </c>
      <c r="B83" s="39">
        <v>7</v>
      </c>
    </row>
    <row r="84" s="34" customFormat="1" ht="17.85" customHeight="1" spans="1:2">
      <c r="A84" s="125" t="s">
        <v>185</v>
      </c>
      <c r="B84" s="39">
        <v>7</v>
      </c>
    </row>
    <row r="85" s="34" customFormat="1" ht="17.85" customHeight="1" spans="1:2">
      <c r="A85" s="125" t="s">
        <v>186</v>
      </c>
      <c r="B85" s="39">
        <v>3059</v>
      </c>
    </row>
    <row r="86" s="34" customFormat="1" ht="17.85" customHeight="1" spans="1:2">
      <c r="A86" s="125" t="s">
        <v>187</v>
      </c>
      <c r="B86" s="39">
        <v>28</v>
      </c>
    </row>
    <row r="87" s="34" customFormat="1" ht="17.85" customHeight="1" spans="1:2">
      <c r="A87" s="125" t="s">
        <v>188</v>
      </c>
      <c r="B87" s="39">
        <v>0</v>
      </c>
    </row>
    <row r="88" s="34" customFormat="1" ht="17.85" customHeight="1" spans="1:2">
      <c r="A88" s="125" t="s">
        <v>189</v>
      </c>
      <c r="B88" s="39">
        <v>0</v>
      </c>
    </row>
    <row r="89" s="34" customFormat="1" ht="17.85" customHeight="1" spans="1:2">
      <c r="A89" s="125" t="s">
        <v>190</v>
      </c>
      <c r="B89" s="39">
        <v>0</v>
      </c>
    </row>
    <row r="90" s="34" customFormat="1" ht="17.85" customHeight="1" spans="1:2">
      <c r="A90" s="125" t="s">
        <v>191</v>
      </c>
      <c r="B90" s="39">
        <v>0</v>
      </c>
    </row>
    <row r="91" s="34" customFormat="1" ht="17.85" customHeight="1" spans="1:2">
      <c r="A91" s="125" t="s">
        <v>192</v>
      </c>
      <c r="B91" s="39">
        <v>0</v>
      </c>
    </row>
    <row r="92" s="34" customFormat="1" ht="17.85" customHeight="1" spans="1:2">
      <c r="A92" s="125" t="s">
        <v>193</v>
      </c>
      <c r="B92" s="39">
        <v>0</v>
      </c>
    </row>
    <row r="93" s="34" customFormat="1" ht="17.85" customHeight="1" spans="1:2">
      <c r="A93" s="125" t="s">
        <v>194</v>
      </c>
      <c r="B93" s="39">
        <v>0</v>
      </c>
    </row>
    <row r="94" s="34" customFormat="1" ht="17.85" customHeight="1" spans="1:2">
      <c r="A94" s="125" t="s">
        <v>195</v>
      </c>
      <c r="B94" s="39">
        <v>0</v>
      </c>
    </row>
    <row r="95" s="34" customFormat="1" ht="17.85" customHeight="1" spans="1:2">
      <c r="A95" s="125" t="s">
        <v>196</v>
      </c>
      <c r="B95" s="39">
        <v>0</v>
      </c>
    </row>
    <row r="96" s="34" customFormat="1" ht="17.85" customHeight="1" spans="1:2">
      <c r="A96" s="125" t="s">
        <v>197</v>
      </c>
      <c r="B96" s="39">
        <v>0</v>
      </c>
    </row>
    <row r="97" s="34" customFormat="1" ht="17.85" customHeight="1" spans="1:2">
      <c r="A97" s="125" t="s">
        <v>198</v>
      </c>
      <c r="B97" s="39">
        <v>0</v>
      </c>
    </row>
    <row r="98" s="34" customFormat="1" ht="17.85" customHeight="1" spans="1:2">
      <c r="A98" s="125" t="s">
        <v>199</v>
      </c>
      <c r="B98" s="39">
        <v>0</v>
      </c>
    </row>
    <row r="99" s="34" customFormat="1" ht="17.85" customHeight="1" spans="1:2">
      <c r="A99" s="125" t="s">
        <v>200</v>
      </c>
      <c r="B99" s="39">
        <v>0</v>
      </c>
    </row>
    <row r="100" s="34" customFormat="1" ht="17.85" customHeight="1" spans="1:2">
      <c r="A100" s="125" t="s">
        <v>201</v>
      </c>
      <c r="B100" s="39">
        <v>0</v>
      </c>
    </row>
    <row r="101" s="34" customFormat="1" ht="17.85" customHeight="1" spans="1:2">
      <c r="A101" s="125" t="s">
        <v>202</v>
      </c>
      <c r="B101" s="39">
        <v>0</v>
      </c>
    </row>
    <row r="102" s="34" customFormat="1" ht="17.85" customHeight="1" spans="1:2">
      <c r="A102" s="125" t="s">
        <v>203</v>
      </c>
      <c r="B102" s="39">
        <v>0</v>
      </c>
    </row>
    <row r="103" s="34" customFormat="1" ht="17.85" customHeight="1" spans="1:2">
      <c r="A103" s="125" t="s">
        <v>189</v>
      </c>
      <c r="B103" s="39">
        <v>0</v>
      </c>
    </row>
    <row r="104" s="34" customFormat="1" ht="17.85" customHeight="1" spans="1:2">
      <c r="A104" s="125" t="s">
        <v>190</v>
      </c>
      <c r="B104" s="39">
        <v>0</v>
      </c>
    </row>
    <row r="105" s="34" customFormat="1" ht="17.85" customHeight="1" spans="1:2">
      <c r="A105" s="125" t="s">
        <v>191</v>
      </c>
      <c r="B105" s="39">
        <v>0</v>
      </c>
    </row>
    <row r="106" s="34" customFormat="1" ht="17.85" customHeight="1" spans="1:2">
      <c r="A106" s="125" t="s">
        <v>192</v>
      </c>
      <c r="B106" s="39">
        <v>0</v>
      </c>
    </row>
    <row r="107" s="34" customFormat="1" ht="17.85" customHeight="1" spans="1:2">
      <c r="A107" s="125" t="s">
        <v>204</v>
      </c>
      <c r="B107" s="39">
        <v>0</v>
      </c>
    </row>
    <row r="108" s="34" customFormat="1" ht="17.85" customHeight="1" spans="1:2">
      <c r="A108" s="125" t="s">
        <v>194</v>
      </c>
      <c r="B108" s="39">
        <v>0</v>
      </c>
    </row>
    <row r="109" s="34" customFormat="1" ht="17.85" customHeight="1" spans="1:2">
      <c r="A109" s="125" t="s">
        <v>195</v>
      </c>
      <c r="B109" s="39">
        <v>0</v>
      </c>
    </row>
    <row r="110" s="34" customFormat="1" ht="17.85" customHeight="1" spans="1:2">
      <c r="A110" s="125" t="s">
        <v>196</v>
      </c>
      <c r="B110" s="39">
        <v>0</v>
      </c>
    </row>
    <row r="111" s="34" customFormat="1" ht="17.85" customHeight="1" spans="1:2">
      <c r="A111" s="125" t="s">
        <v>197</v>
      </c>
      <c r="B111" s="39">
        <v>0</v>
      </c>
    </row>
    <row r="112" s="34" customFormat="1" ht="17.85" customHeight="1" spans="1:2">
      <c r="A112" s="125" t="s">
        <v>205</v>
      </c>
      <c r="B112" s="39">
        <v>0</v>
      </c>
    </row>
    <row r="113" s="34" customFormat="1" ht="17.85" customHeight="1" spans="1:2">
      <c r="A113" s="125" t="s">
        <v>199</v>
      </c>
      <c r="B113" s="39">
        <v>0</v>
      </c>
    </row>
    <row r="114" s="34" customFormat="1" ht="17.85" customHeight="1" spans="1:2">
      <c r="A114" s="125" t="s">
        <v>200</v>
      </c>
      <c r="B114" s="39">
        <v>0</v>
      </c>
    </row>
    <row r="115" s="34" customFormat="1" ht="17.85" customHeight="1" spans="1:2">
      <c r="A115" s="125" t="s">
        <v>201</v>
      </c>
      <c r="B115" s="39">
        <v>0</v>
      </c>
    </row>
    <row r="116" s="34" customFormat="1" ht="17.85" customHeight="1" spans="1:2">
      <c r="A116" s="125" t="s">
        <v>202</v>
      </c>
      <c r="B116" s="39">
        <v>0</v>
      </c>
    </row>
    <row r="117" s="34" customFormat="1" ht="17.85" customHeight="1" spans="1:2">
      <c r="A117" s="125" t="s">
        <v>206</v>
      </c>
      <c r="B117" s="39">
        <v>0</v>
      </c>
    </row>
    <row r="118" s="34" customFormat="1" ht="17.85" customHeight="1" spans="1:2">
      <c r="A118" s="125" t="s">
        <v>207</v>
      </c>
      <c r="B118" s="39">
        <v>0</v>
      </c>
    </row>
    <row r="119" s="34" customFormat="1" ht="17.85" customHeight="1" spans="1:2">
      <c r="A119" s="125" t="s">
        <v>208</v>
      </c>
      <c r="B119" s="39">
        <v>0</v>
      </c>
    </row>
    <row r="120" s="34" customFormat="1" ht="17.85" customHeight="1" spans="1:2">
      <c r="A120" s="125" t="s">
        <v>209</v>
      </c>
      <c r="B120" s="39">
        <v>0</v>
      </c>
    </row>
    <row r="121" s="34" customFormat="1" ht="17.85" customHeight="1" spans="1:2">
      <c r="A121" s="125" t="s">
        <v>210</v>
      </c>
      <c r="B121" s="39">
        <v>0</v>
      </c>
    </row>
    <row r="122" s="34" customFormat="1" ht="17.85" customHeight="1" spans="1:2">
      <c r="A122" s="125" t="s">
        <v>211</v>
      </c>
      <c r="B122" s="39">
        <v>0</v>
      </c>
    </row>
    <row r="123" s="34" customFormat="1" ht="17.85" customHeight="1" spans="1:2">
      <c r="A123" s="125" t="s">
        <v>207</v>
      </c>
      <c r="B123" s="39">
        <v>0</v>
      </c>
    </row>
    <row r="124" s="34" customFormat="1" ht="17.85" customHeight="1" spans="1:2">
      <c r="A124" s="125" t="s">
        <v>208</v>
      </c>
      <c r="B124" s="39">
        <v>0</v>
      </c>
    </row>
    <row r="125" s="34" customFormat="1" ht="17.85" customHeight="1" spans="1:2">
      <c r="A125" s="125" t="s">
        <v>209</v>
      </c>
      <c r="B125" s="39">
        <v>0</v>
      </c>
    </row>
    <row r="126" s="34" customFormat="1" ht="17.85" customHeight="1" spans="1:2">
      <c r="A126" s="125" t="s">
        <v>210</v>
      </c>
      <c r="B126" s="39">
        <v>0</v>
      </c>
    </row>
    <row r="127" s="34" customFormat="1" ht="17.85" customHeight="1" spans="1:2">
      <c r="A127" s="125" t="s">
        <v>212</v>
      </c>
      <c r="B127" s="39">
        <v>49</v>
      </c>
    </row>
    <row r="128" s="34" customFormat="1" ht="17.85" customHeight="1" spans="1:2">
      <c r="A128" s="125" t="s">
        <v>213</v>
      </c>
      <c r="B128" s="39">
        <v>49</v>
      </c>
    </row>
    <row r="129" s="34" customFormat="1" ht="17.85" customHeight="1" spans="1:2">
      <c r="A129" s="125" t="s">
        <v>214</v>
      </c>
      <c r="B129" s="39">
        <v>0</v>
      </c>
    </row>
    <row r="130" s="34" customFormat="1" ht="17.85" customHeight="1" spans="1:2">
      <c r="A130" s="125" t="s">
        <v>215</v>
      </c>
      <c r="B130" s="39">
        <v>0</v>
      </c>
    </row>
    <row r="131" s="34" customFormat="1" ht="17.85" customHeight="1" spans="1:2">
      <c r="A131" s="125" t="s">
        <v>216</v>
      </c>
      <c r="B131" s="39">
        <v>0</v>
      </c>
    </row>
    <row r="132" s="34" customFormat="1" ht="17.85" customHeight="1" spans="1:2">
      <c r="A132" s="125" t="s">
        <v>217</v>
      </c>
      <c r="B132" s="39">
        <v>0</v>
      </c>
    </row>
    <row r="133" s="34" customFormat="1" ht="17.85" customHeight="1" spans="1:2">
      <c r="A133" s="125" t="s">
        <v>218</v>
      </c>
      <c r="B133" s="39">
        <v>0</v>
      </c>
    </row>
    <row r="134" s="34" customFormat="1" ht="17.85" customHeight="1" spans="1:2">
      <c r="A134" s="125" t="s">
        <v>219</v>
      </c>
      <c r="B134" s="39">
        <v>0</v>
      </c>
    </row>
    <row r="135" s="34" customFormat="1" ht="17.85" customHeight="1" spans="1:2">
      <c r="A135" s="125" t="s">
        <v>220</v>
      </c>
      <c r="B135" s="39">
        <v>0</v>
      </c>
    </row>
    <row r="136" s="34" customFormat="1" ht="17.85" customHeight="1" spans="1:2">
      <c r="A136" s="125" t="s">
        <v>221</v>
      </c>
      <c r="B136" s="39">
        <v>0</v>
      </c>
    </row>
    <row r="137" s="34" customFormat="1" ht="17.85" customHeight="1" spans="1:2">
      <c r="A137" s="125" t="s">
        <v>222</v>
      </c>
      <c r="B137" s="39">
        <v>0</v>
      </c>
    </row>
    <row r="138" s="34" customFormat="1" ht="17.85" customHeight="1" spans="1:2">
      <c r="A138" s="125" t="s">
        <v>223</v>
      </c>
      <c r="B138" s="39">
        <v>0</v>
      </c>
    </row>
    <row r="139" s="34" customFormat="1" ht="17.85" customHeight="1" spans="1:2">
      <c r="A139" s="125" t="s">
        <v>224</v>
      </c>
      <c r="B139" s="39">
        <v>0</v>
      </c>
    </row>
    <row r="140" s="34" customFormat="1" ht="17.85" customHeight="1" spans="1:2">
      <c r="A140" s="125" t="s">
        <v>225</v>
      </c>
      <c r="B140" s="39">
        <v>0</v>
      </c>
    </row>
    <row r="141" s="34" customFormat="1" ht="17.85" customHeight="1" spans="1:2">
      <c r="A141" s="125" t="s">
        <v>226</v>
      </c>
      <c r="B141" s="39">
        <v>0</v>
      </c>
    </row>
    <row r="142" s="34" customFormat="1" ht="17.85" customHeight="1" spans="1:2">
      <c r="A142" s="125" t="s">
        <v>227</v>
      </c>
      <c r="B142" s="39">
        <v>0</v>
      </c>
    </row>
    <row r="143" s="34" customFormat="1" ht="17.85" customHeight="1" spans="1:2">
      <c r="A143" s="125" t="s">
        <v>228</v>
      </c>
      <c r="B143" s="39">
        <v>0</v>
      </c>
    </row>
    <row r="144" s="34" customFormat="1" ht="17.85" customHeight="1" spans="1:2">
      <c r="A144" s="125" t="s">
        <v>229</v>
      </c>
      <c r="B144" s="39">
        <v>0</v>
      </c>
    </row>
    <row r="145" s="34" customFormat="1" ht="17.85" customHeight="1" spans="1:2">
      <c r="A145" s="125" t="s">
        <v>230</v>
      </c>
      <c r="B145" s="39">
        <v>0</v>
      </c>
    </row>
    <row r="146" s="34" customFormat="1" ht="17.85" customHeight="1" spans="1:2">
      <c r="A146" s="125" t="s">
        <v>231</v>
      </c>
      <c r="B146" s="39">
        <v>0</v>
      </c>
    </row>
    <row r="147" s="34" customFormat="1" ht="17.85" customHeight="1" spans="1:2">
      <c r="A147" s="125" t="s">
        <v>232</v>
      </c>
      <c r="B147" s="39">
        <v>0</v>
      </c>
    </row>
    <row r="148" s="34" customFormat="1" ht="17.85" customHeight="1" spans="1:2">
      <c r="A148" s="125" t="s">
        <v>233</v>
      </c>
      <c r="B148" s="39">
        <v>0</v>
      </c>
    </row>
    <row r="149" s="34" customFormat="1" ht="17.85" customHeight="1" spans="1:2">
      <c r="A149" s="125" t="s">
        <v>234</v>
      </c>
      <c r="B149" s="39">
        <v>0</v>
      </c>
    </row>
    <row r="150" s="34" customFormat="1" ht="17.85" customHeight="1" spans="1:2">
      <c r="A150" s="125" t="s">
        <v>235</v>
      </c>
      <c r="B150" s="39">
        <v>0</v>
      </c>
    </row>
    <row r="151" s="34" customFormat="1" ht="17.85" customHeight="1" spans="1:2">
      <c r="A151" s="125" t="s">
        <v>236</v>
      </c>
      <c r="B151" s="39">
        <v>0</v>
      </c>
    </row>
    <row r="152" s="34" customFormat="1" ht="17.85" customHeight="1" spans="1:2">
      <c r="A152" s="125" t="s">
        <v>237</v>
      </c>
      <c r="B152" s="39">
        <v>0</v>
      </c>
    </row>
    <row r="153" s="34" customFormat="1" ht="17.85" customHeight="1" spans="1:2">
      <c r="A153" s="125" t="s">
        <v>238</v>
      </c>
      <c r="B153" s="39">
        <v>0</v>
      </c>
    </row>
    <row r="154" s="34" customFormat="1" ht="17.85" customHeight="1" spans="1:2">
      <c r="A154" s="125" t="s">
        <v>239</v>
      </c>
      <c r="B154" s="39">
        <v>0</v>
      </c>
    </row>
    <row r="155" s="34" customFormat="1" ht="17.85" customHeight="1" spans="1:2">
      <c r="A155" s="125" t="s">
        <v>240</v>
      </c>
      <c r="B155" s="39">
        <v>0</v>
      </c>
    </row>
    <row r="156" s="34" customFormat="1" ht="17.85" customHeight="1" spans="1:2">
      <c r="A156" s="125" t="s">
        <v>241</v>
      </c>
      <c r="B156" s="39">
        <v>0</v>
      </c>
    </row>
    <row r="157" s="34" customFormat="1" ht="17.85" customHeight="1" spans="1:2">
      <c r="A157" s="125" t="s">
        <v>242</v>
      </c>
      <c r="B157" s="39">
        <v>0</v>
      </c>
    </row>
    <row r="158" s="34" customFormat="1" ht="17.85" customHeight="1" spans="1:2">
      <c r="A158" s="125" t="s">
        <v>243</v>
      </c>
      <c r="B158" s="39">
        <v>0</v>
      </c>
    </row>
    <row r="159" s="34" customFormat="1" ht="17.85" customHeight="1" spans="1:2">
      <c r="A159" s="125" t="s">
        <v>244</v>
      </c>
      <c r="B159" s="39">
        <v>0</v>
      </c>
    </row>
    <row r="160" s="34" customFormat="1" ht="17.85" customHeight="1" spans="1:2">
      <c r="A160" s="125" t="s">
        <v>245</v>
      </c>
      <c r="B160" s="39">
        <v>0</v>
      </c>
    </row>
    <row r="161" s="34" customFormat="1" ht="17.85" customHeight="1" spans="1:2">
      <c r="A161" s="125" t="s">
        <v>246</v>
      </c>
      <c r="B161" s="39">
        <v>0</v>
      </c>
    </row>
    <row r="162" s="34" customFormat="1" ht="17.85" customHeight="1" spans="1:2">
      <c r="A162" s="125" t="s">
        <v>247</v>
      </c>
      <c r="B162" s="39">
        <v>0</v>
      </c>
    </row>
    <row r="163" s="34" customFormat="1" ht="17.85" customHeight="1" spans="1:2">
      <c r="A163" s="125" t="s">
        <v>248</v>
      </c>
      <c r="B163" s="39">
        <v>0</v>
      </c>
    </row>
    <row r="164" s="34" customFormat="1" ht="17.85" customHeight="1" spans="1:2">
      <c r="A164" s="125" t="s">
        <v>249</v>
      </c>
      <c r="B164" s="39">
        <v>0</v>
      </c>
    </row>
    <row r="165" s="34" customFormat="1" ht="17.85" customHeight="1" spans="1:2">
      <c r="A165" s="125" t="s">
        <v>250</v>
      </c>
      <c r="B165" s="39">
        <v>0</v>
      </c>
    </row>
    <row r="166" s="34" customFormat="1" ht="17.85" customHeight="1" spans="1:2">
      <c r="A166" s="125" t="s">
        <v>251</v>
      </c>
      <c r="B166" s="39">
        <v>0</v>
      </c>
    </row>
    <row r="167" s="34" customFormat="1" ht="17.85" customHeight="1" spans="1:2">
      <c r="A167" s="125" t="s">
        <v>252</v>
      </c>
      <c r="B167" s="39">
        <v>0</v>
      </c>
    </row>
    <row r="168" s="34" customFormat="1" ht="17.85" customHeight="1" spans="1:2">
      <c r="A168" s="125" t="s">
        <v>253</v>
      </c>
      <c r="B168" s="39">
        <v>0</v>
      </c>
    </row>
    <row r="169" s="34" customFormat="1" ht="17.85" customHeight="1" spans="1:2">
      <c r="A169" s="125" t="s">
        <v>254</v>
      </c>
      <c r="B169" s="39">
        <v>0</v>
      </c>
    </row>
    <row r="170" s="34" customFormat="1" ht="17.85" customHeight="1" spans="1:2">
      <c r="A170" s="125" t="s">
        <v>255</v>
      </c>
      <c r="B170" s="39">
        <v>0</v>
      </c>
    </row>
    <row r="171" s="34" customFormat="1" ht="17.85" customHeight="1" spans="1:2">
      <c r="A171" s="125" t="s">
        <v>256</v>
      </c>
      <c r="B171" s="39">
        <v>0</v>
      </c>
    </row>
    <row r="172" s="34" customFormat="1" ht="17.85" customHeight="1" spans="1:2">
      <c r="A172" s="125" t="s">
        <v>257</v>
      </c>
      <c r="B172" s="39">
        <v>0</v>
      </c>
    </row>
    <row r="173" s="34" customFormat="1" ht="17.85" customHeight="1" spans="1:2">
      <c r="A173" s="125" t="s">
        <v>258</v>
      </c>
      <c r="B173" s="39">
        <v>0</v>
      </c>
    </row>
    <row r="174" s="34" customFormat="1" ht="17.85" customHeight="1" spans="1:2">
      <c r="A174" s="125" t="s">
        <v>259</v>
      </c>
      <c r="B174" s="39">
        <v>0</v>
      </c>
    </row>
    <row r="175" s="34" customFormat="1" ht="17.85" customHeight="1" spans="1:2">
      <c r="A175" s="125" t="s">
        <v>260</v>
      </c>
      <c r="B175" s="39">
        <v>0</v>
      </c>
    </row>
    <row r="176" s="34" customFormat="1" ht="17.85" customHeight="1" spans="1:2">
      <c r="A176" s="125" t="s">
        <v>261</v>
      </c>
      <c r="B176" s="39">
        <v>0</v>
      </c>
    </row>
    <row r="177" s="34" customFormat="1" ht="17.85" customHeight="1" spans="1:2">
      <c r="A177" s="125" t="s">
        <v>262</v>
      </c>
      <c r="B177" s="39">
        <v>0</v>
      </c>
    </row>
    <row r="178" s="34" customFormat="1" ht="17.85" customHeight="1" spans="1:2">
      <c r="A178" s="125" t="s">
        <v>263</v>
      </c>
      <c r="B178" s="39">
        <v>0</v>
      </c>
    </row>
    <row r="179" s="34" customFormat="1" ht="17.85" customHeight="1" spans="1:2">
      <c r="A179" s="125" t="s">
        <v>264</v>
      </c>
      <c r="B179" s="39">
        <v>0</v>
      </c>
    </row>
    <row r="180" s="34" customFormat="1" ht="17.85" customHeight="1" spans="1:2">
      <c r="A180" s="125" t="s">
        <v>265</v>
      </c>
      <c r="B180" s="39">
        <v>1133</v>
      </c>
    </row>
    <row r="181" s="34" customFormat="1" ht="17.85" customHeight="1" spans="1:2">
      <c r="A181" s="125" t="s">
        <v>266</v>
      </c>
      <c r="B181" s="39">
        <v>1202</v>
      </c>
    </row>
    <row r="182" s="34" customFormat="1" ht="17.85" customHeight="1" spans="1:2">
      <c r="A182" s="125" t="s">
        <v>267</v>
      </c>
      <c r="B182" s="39">
        <v>0</v>
      </c>
    </row>
    <row r="183" s="34" customFormat="1" ht="17.85" customHeight="1" spans="1:2">
      <c r="A183" s="125" t="s">
        <v>268</v>
      </c>
      <c r="B183" s="39">
        <v>1202</v>
      </c>
    </row>
    <row r="184" s="34" customFormat="1" ht="17.85" customHeight="1" spans="1:2">
      <c r="A184" s="125" t="s">
        <v>269</v>
      </c>
      <c r="B184" s="39">
        <v>-62</v>
      </c>
    </row>
    <row r="185" s="34" customFormat="1" ht="17.85" customHeight="1" spans="1:2">
      <c r="A185" s="125" t="s">
        <v>270</v>
      </c>
      <c r="B185" s="39">
        <v>-15</v>
      </c>
    </row>
    <row r="186" s="34" customFormat="1" ht="17.85" customHeight="1" spans="1:2">
      <c r="A186" s="125" t="s">
        <v>271</v>
      </c>
      <c r="B186" s="39">
        <v>8</v>
      </c>
    </row>
    <row r="187" s="34" customFormat="1" ht="17.85" customHeight="1" spans="1:2">
      <c r="A187" s="125" t="s">
        <v>272</v>
      </c>
      <c r="B187" s="39">
        <v>2402</v>
      </c>
    </row>
    <row r="188" s="34" customFormat="1" ht="17.85" customHeight="1" spans="1:2">
      <c r="A188" s="125" t="s">
        <v>273</v>
      </c>
      <c r="B188" s="39">
        <v>982</v>
      </c>
    </row>
    <row r="189" s="34" customFormat="1" ht="17.85" customHeight="1" spans="1:2">
      <c r="A189" s="125" t="s">
        <v>274</v>
      </c>
      <c r="B189" s="39">
        <v>1393</v>
      </c>
    </row>
    <row r="190" s="34" customFormat="1" ht="17.85" customHeight="1" spans="1:2">
      <c r="A190" s="125" t="s">
        <v>275</v>
      </c>
      <c r="B190" s="39">
        <v>27</v>
      </c>
    </row>
    <row r="191" s="34" customFormat="1" ht="17.85" customHeight="1" spans="1:2">
      <c r="A191" s="125" t="s">
        <v>276</v>
      </c>
      <c r="B191" s="39">
        <v>2141</v>
      </c>
    </row>
    <row r="192" s="34" customFormat="1" ht="17.85" customHeight="1" spans="1:2">
      <c r="A192" s="125" t="s">
        <v>277</v>
      </c>
      <c r="B192" s="39">
        <v>94</v>
      </c>
    </row>
    <row r="193" s="34" customFormat="1" ht="17.85" customHeight="1" spans="1:2">
      <c r="A193" s="125" t="s">
        <v>278</v>
      </c>
      <c r="B193" s="39">
        <v>0</v>
      </c>
    </row>
    <row r="194" s="34" customFormat="1" ht="17.85" customHeight="1" spans="1:2">
      <c r="A194" s="125" t="s">
        <v>279</v>
      </c>
      <c r="B194" s="39">
        <v>94</v>
      </c>
    </row>
    <row r="195" s="34" customFormat="1" ht="17.85" customHeight="1" spans="1:2">
      <c r="A195" s="125" t="s">
        <v>280</v>
      </c>
      <c r="B195" s="39">
        <v>1</v>
      </c>
    </row>
    <row r="196" s="34" customFormat="1" ht="17.85" customHeight="1" spans="1:2">
      <c r="A196" s="125" t="s">
        <v>281</v>
      </c>
      <c r="B196" s="39">
        <v>1208</v>
      </c>
    </row>
    <row r="197" s="34" customFormat="1" ht="17.85" customHeight="1" spans="1:2">
      <c r="A197" s="125" t="s">
        <v>282</v>
      </c>
      <c r="B197" s="39">
        <v>0</v>
      </c>
    </row>
    <row r="198" s="34" customFormat="1" ht="17.85" customHeight="1" spans="1:2">
      <c r="A198" s="125" t="s">
        <v>283</v>
      </c>
      <c r="B198" s="39">
        <v>9</v>
      </c>
    </row>
    <row r="199" s="34" customFormat="1" ht="17.85" customHeight="1" spans="1:2">
      <c r="A199" s="125" t="s">
        <v>284</v>
      </c>
      <c r="B199" s="39">
        <v>775</v>
      </c>
    </row>
    <row r="200" s="34" customFormat="1" ht="17.85" customHeight="1" spans="1:2">
      <c r="A200" s="125" t="s">
        <v>285</v>
      </c>
      <c r="B200" s="39">
        <v>40</v>
      </c>
    </row>
    <row r="201" s="34" customFormat="1" ht="17.85" customHeight="1" spans="1:2">
      <c r="A201" s="125" t="s">
        <v>286</v>
      </c>
      <c r="B201" s="39">
        <v>14</v>
      </c>
    </row>
    <row r="202" s="34" customFormat="1" ht="17.85" customHeight="1" spans="1:2">
      <c r="A202" s="125" t="s">
        <v>287</v>
      </c>
      <c r="B202" s="39">
        <v>0</v>
      </c>
    </row>
    <row r="203" s="34" customFormat="1" ht="17.85" customHeight="1" spans="1:2">
      <c r="A203" s="125" t="s">
        <v>288</v>
      </c>
      <c r="B203" s="39">
        <v>1375</v>
      </c>
    </row>
    <row r="204" s="34" customFormat="1" ht="17.85" customHeight="1" spans="1:2">
      <c r="A204" s="125" t="s">
        <v>289</v>
      </c>
      <c r="B204" s="39">
        <v>55</v>
      </c>
    </row>
    <row r="205" s="34" customFormat="1" ht="17.85" customHeight="1" spans="1:2">
      <c r="A205" s="125" t="s">
        <v>290</v>
      </c>
      <c r="B205" s="39">
        <v>1</v>
      </c>
    </row>
    <row r="206" s="34" customFormat="1" ht="17.85" customHeight="1" spans="1:2">
      <c r="A206" s="125" t="s">
        <v>291</v>
      </c>
      <c r="B206" s="39">
        <v>1027</v>
      </c>
    </row>
    <row r="207" s="34" customFormat="1" ht="17.85" customHeight="1" spans="1:2">
      <c r="A207" s="125" t="s">
        <v>292</v>
      </c>
      <c r="B207" s="39">
        <v>0</v>
      </c>
    </row>
    <row r="208" s="34" customFormat="1" ht="17.85" customHeight="1" spans="1:2">
      <c r="A208" s="125" t="s">
        <v>293</v>
      </c>
      <c r="B208" s="39">
        <v>17</v>
      </c>
    </row>
    <row r="209" s="34" customFormat="1" ht="17.85" customHeight="1" spans="1:2">
      <c r="A209" s="125" t="s">
        <v>294</v>
      </c>
      <c r="B209" s="39">
        <v>196</v>
      </c>
    </row>
    <row r="210" s="34" customFormat="1" ht="17.85" customHeight="1" spans="1:2">
      <c r="A210" s="125" t="s">
        <v>295</v>
      </c>
      <c r="B210" s="39">
        <v>54</v>
      </c>
    </row>
    <row r="211" s="34" customFormat="1" ht="17.85" customHeight="1" spans="1:2">
      <c r="A211" s="125" t="s">
        <v>296</v>
      </c>
      <c r="B211" s="39">
        <v>25</v>
      </c>
    </row>
    <row r="212" s="34" customFormat="1" ht="17.85" customHeight="1" spans="1:2">
      <c r="A212" s="125" t="s">
        <v>297</v>
      </c>
      <c r="B212" s="39">
        <v>1705</v>
      </c>
    </row>
    <row r="213" s="34" customFormat="1" ht="17.85" customHeight="1" spans="1:2">
      <c r="A213" s="125" t="s">
        <v>298</v>
      </c>
      <c r="B213" s="39">
        <v>1686</v>
      </c>
    </row>
    <row r="214" s="34" customFormat="1" ht="17.85" customHeight="1" spans="1:2">
      <c r="A214" s="125" t="s">
        <v>299</v>
      </c>
      <c r="B214" s="39">
        <v>19</v>
      </c>
    </row>
    <row r="215" s="34" customFormat="1" ht="17.85" customHeight="1" spans="1:2">
      <c r="A215" s="125" t="s">
        <v>300</v>
      </c>
      <c r="B215" s="39">
        <v>3107</v>
      </c>
    </row>
    <row r="216" s="34" customFormat="1" ht="17.85" customHeight="1" spans="1:2">
      <c r="A216" s="125" t="s">
        <v>301</v>
      </c>
      <c r="B216" s="39">
        <v>25</v>
      </c>
    </row>
    <row r="217" s="34" customFormat="1" ht="17.85" customHeight="1" spans="1:2">
      <c r="A217" s="125" t="s">
        <v>302</v>
      </c>
      <c r="B217" s="39">
        <v>2</v>
      </c>
    </row>
    <row r="218" s="34" customFormat="1" ht="17.85" customHeight="1" spans="1:2">
      <c r="A218" s="125" t="s">
        <v>303</v>
      </c>
      <c r="B218" s="39">
        <v>2082</v>
      </c>
    </row>
    <row r="219" s="34" customFormat="1" ht="17.85" customHeight="1" spans="1:2">
      <c r="A219" s="125" t="s">
        <v>304</v>
      </c>
      <c r="B219" s="39">
        <v>0</v>
      </c>
    </row>
    <row r="220" s="34" customFormat="1" ht="17.85" customHeight="1" spans="1:2">
      <c r="A220" s="125" t="s">
        <v>305</v>
      </c>
      <c r="B220" s="39">
        <v>813</v>
      </c>
    </row>
    <row r="221" s="34" customFormat="1" ht="17.85" customHeight="1" spans="1:2">
      <c r="A221" s="125" t="s">
        <v>306</v>
      </c>
      <c r="B221" s="39">
        <v>25</v>
      </c>
    </row>
    <row r="222" s="34" customFormat="1" ht="17.85" customHeight="1" spans="1:2">
      <c r="A222" s="125" t="s">
        <v>307</v>
      </c>
      <c r="B222" s="39">
        <v>43</v>
      </c>
    </row>
    <row r="223" s="34" customFormat="1" ht="17.85" customHeight="1" spans="1:2">
      <c r="A223" s="125" t="s">
        <v>308</v>
      </c>
      <c r="B223" s="39">
        <v>117</v>
      </c>
    </row>
    <row r="224" s="34" customFormat="1" ht="17.85" customHeight="1" spans="1:2">
      <c r="A224" s="125" t="s">
        <v>309</v>
      </c>
      <c r="B224" s="39">
        <v>494</v>
      </c>
    </row>
    <row r="225" s="34" customFormat="1" ht="17.85" customHeight="1" spans="1:2">
      <c r="A225" s="125" t="s">
        <v>310</v>
      </c>
      <c r="B225" s="39">
        <v>7</v>
      </c>
    </row>
    <row r="226" s="34" customFormat="1" ht="17.85" customHeight="1" spans="1:2">
      <c r="A226" s="125" t="s">
        <v>311</v>
      </c>
      <c r="B226" s="39">
        <v>0</v>
      </c>
    </row>
    <row r="227" s="34" customFormat="1" ht="17.85" customHeight="1" spans="1:2">
      <c r="A227" s="125" t="s">
        <v>312</v>
      </c>
      <c r="B227" s="39">
        <v>325</v>
      </c>
    </row>
    <row r="228" s="34" customFormat="1" ht="17.85" customHeight="1" spans="1:2">
      <c r="A228" s="125" t="s">
        <v>313</v>
      </c>
      <c r="B228" s="39">
        <v>0</v>
      </c>
    </row>
    <row r="229" s="34" customFormat="1" ht="17.85" customHeight="1" spans="1:2">
      <c r="A229" s="125" t="s">
        <v>314</v>
      </c>
      <c r="B229" s="39">
        <v>0</v>
      </c>
    </row>
    <row r="230" s="34" customFormat="1" ht="17.85" customHeight="1" spans="1:2">
      <c r="A230" s="125" t="s">
        <v>315</v>
      </c>
      <c r="B230" s="39">
        <v>162</v>
      </c>
    </row>
    <row r="231" s="34" customFormat="1" ht="17.85" customHeight="1" spans="1:2">
      <c r="A231" s="125" t="s">
        <v>316</v>
      </c>
      <c r="B231" s="39">
        <v>0</v>
      </c>
    </row>
    <row r="232" s="34" customFormat="1" ht="17.85" customHeight="1" spans="1:2">
      <c r="A232" s="125" t="s">
        <v>317</v>
      </c>
      <c r="B232" s="39">
        <v>0</v>
      </c>
    </row>
    <row r="233" s="34" customFormat="1" ht="17.85" customHeight="1" spans="1:2">
      <c r="A233" s="125" t="s">
        <v>318</v>
      </c>
      <c r="B233" s="39">
        <v>625</v>
      </c>
    </row>
    <row r="234" s="34" customFormat="1" ht="17.85" customHeight="1" spans="1:2">
      <c r="A234" s="125" t="s">
        <v>319</v>
      </c>
      <c r="B234" s="39">
        <v>620</v>
      </c>
    </row>
    <row r="235" s="34" customFormat="1" ht="17.85" customHeight="1" spans="1:2">
      <c r="A235" s="125" t="s">
        <v>320</v>
      </c>
      <c r="B235" s="39">
        <v>5</v>
      </c>
    </row>
    <row r="236" s="34" customFormat="1" ht="17.85" customHeight="1" spans="1:2">
      <c r="A236" s="125" t="s">
        <v>321</v>
      </c>
      <c r="B236" s="39">
        <v>1160</v>
      </c>
    </row>
    <row r="237" s="34" customFormat="1" ht="17.85" customHeight="1" spans="1:2">
      <c r="A237" s="125" t="s">
        <v>322</v>
      </c>
      <c r="B237" s="39">
        <v>1138</v>
      </c>
    </row>
    <row r="238" s="34" customFormat="1" ht="17.85" customHeight="1" spans="1:2">
      <c r="A238" s="125" t="s">
        <v>323</v>
      </c>
      <c r="B238" s="39">
        <v>0</v>
      </c>
    </row>
    <row r="239" s="34" customFormat="1" ht="17.85" customHeight="1" spans="1:2">
      <c r="A239" s="125" t="s">
        <v>324</v>
      </c>
      <c r="B239" s="39">
        <v>22</v>
      </c>
    </row>
    <row r="240" s="34" customFormat="1" ht="17.85" customHeight="1" spans="1:2">
      <c r="A240" s="125" t="s">
        <v>325</v>
      </c>
      <c r="B240" s="39">
        <v>2218</v>
      </c>
    </row>
    <row r="241" s="34" customFormat="1" ht="17.85" customHeight="1" spans="1:2">
      <c r="A241" s="125" t="s">
        <v>326</v>
      </c>
      <c r="B241" s="39">
        <v>2218</v>
      </c>
    </row>
    <row r="242" s="34" customFormat="1" ht="17.85" customHeight="1" spans="1:2">
      <c r="A242" s="125" t="s">
        <v>327</v>
      </c>
      <c r="B242" s="39">
        <v>0</v>
      </c>
    </row>
    <row r="243" s="34" customFormat="1" ht="17.85" customHeight="1" spans="1:2">
      <c r="A243" s="125" t="s">
        <v>328</v>
      </c>
      <c r="B243" s="39">
        <v>0</v>
      </c>
    </row>
    <row r="244" s="34" customFormat="1" ht="17.85" customHeight="1" spans="1:2">
      <c r="A244" s="125" t="s">
        <v>329</v>
      </c>
      <c r="B244" s="39">
        <v>0</v>
      </c>
    </row>
    <row r="245" s="34" customFormat="1" ht="17.85" customHeight="1" spans="1:2">
      <c r="A245" s="125" t="s">
        <v>330</v>
      </c>
      <c r="B245" s="39">
        <v>0</v>
      </c>
    </row>
    <row r="246" s="34" customFormat="1" ht="17.85" customHeight="1" spans="1:2">
      <c r="A246" s="125" t="s">
        <v>331</v>
      </c>
      <c r="B246" s="39">
        <v>392</v>
      </c>
    </row>
    <row r="247" s="34" customFormat="1" ht="17.85" customHeight="1" spans="1:2">
      <c r="A247" s="125" t="s">
        <v>332</v>
      </c>
      <c r="B247" s="39">
        <v>391</v>
      </c>
    </row>
    <row r="248" s="34" customFormat="1" ht="17.85" customHeight="1" spans="1:2">
      <c r="A248" s="125" t="s">
        <v>333</v>
      </c>
      <c r="B248" s="39">
        <v>1</v>
      </c>
    </row>
    <row r="249" s="34" customFormat="1" ht="17.85" customHeight="1" spans="1:2">
      <c r="A249" s="125" t="s">
        <v>334</v>
      </c>
      <c r="B249" s="39">
        <v>25</v>
      </c>
    </row>
    <row r="250" s="34" customFormat="1" ht="17" customHeight="1" spans="1:2">
      <c r="A250" s="125" t="s">
        <v>335</v>
      </c>
      <c r="B250" s="39">
        <v>25</v>
      </c>
    </row>
    <row r="251" s="34" customFormat="1" ht="17" customHeight="1" spans="1:2">
      <c r="A251" s="125" t="s">
        <v>336</v>
      </c>
      <c r="B251" s="39">
        <v>0</v>
      </c>
    </row>
    <row r="252" s="34" customFormat="1" ht="17.85" customHeight="1" spans="1:2">
      <c r="A252" s="125" t="s">
        <v>337</v>
      </c>
      <c r="B252" s="39">
        <v>20746</v>
      </c>
    </row>
    <row r="253" s="34" customFormat="1" ht="17.85" customHeight="1" spans="1:2">
      <c r="A253" s="125" t="s">
        <v>338</v>
      </c>
      <c r="B253" s="39">
        <v>4300</v>
      </c>
    </row>
    <row r="254" s="34" customFormat="1" ht="17.85" customHeight="1" spans="1:2">
      <c r="A254" s="125" t="s">
        <v>339</v>
      </c>
      <c r="B254" s="39">
        <v>2583</v>
      </c>
    </row>
    <row r="255" s="34" customFormat="1" ht="17.85" customHeight="1" spans="1:2">
      <c r="A255" s="125" t="s">
        <v>340</v>
      </c>
      <c r="B255" s="39">
        <v>2583</v>
      </c>
    </row>
    <row r="256" s="34" customFormat="1" ht="17.85" customHeight="1" spans="1:2">
      <c r="A256" s="125" t="s">
        <v>341</v>
      </c>
      <c r="B256" s="39">
        <v>0</v>
      </c>
    </row>
    <row r="257" s="34" customFormat="1" ht="17.85" customHeight="1" spans="1:2">
      <c r="A257" s="125" t="s">
        <v>342</v>
      </c>
      <c r="B257" s="39">
        <v>0</v>
      </c>
    </row>
    <row r="258" s="34" customFormat="1" ht="17.85" customHeight="1" spans="1:2">
      <c r="A258" s="125" t="s">
        <v>343</v>
      </c>
      <c r="B258" s="39">
        <v>0</v>
      </c>
    </row>
    <row r="259" s="34" customFormat="1" ht="17.85" customHeight="1" spans="1:2">
      <c r="A259" s="125" t="s">
        <v>344</v>
      </c>
      <c r="B259" s="39">
        <v>0</v>
      </c>
    </row>
    <row r="260" s="34" customFormat="1" ht="17.85" customHeight="1" spans="1:2">
      <c r="A260" s="125" t="s">
        <v>345</v>
      </c>
      <c r="B260" s="39">
        <v>1200</v>
      </c>
    </row>
    <row r="261" s="34" customFormat="1" ht="17" customHeight="1" spans="1:2">
      <c r="A261" s="125" t="s">
        <v>346</v>
      </c>
      <c r="B261" s="39">
        <v>1200</v>
      </c>
    </row>
    <row r="262" s="34" customFormat="1" ht="17" customHeight="1" spans="1:2">
      <c r="A262" s="125" t="s">
        <v>347</v>
      </c>
      <c r="B262" s="39">
        <v>0</v>
      </c>
    </row>
    <row r="263" s="34" customFormat="1" ht="17.85" customHeight="1" spans="1:2">
      <c r="A263" s="125" t="s">
        <v>348</v>
      </c>
      <c r="B263" s="39">
        <v>0</v>
      </c>
    </row>
    <row r="264" s="34" customFormat="1" ht="17.85" customHeight="1" spans="1:2">
      <c r="A264" s="125" t="s">
        <v>349</v>
      </c>
      <c r="B264" s="39">
        <v>517</v>
      </c>
    </row>
    <row r="265" s="34" customFormat="1" ht="17.85" customHeight="1" spans="1:2">
      <c r="A265" s="125" t="s">
        <v>350</v>
      </c>
      <c r="B265" s="39">
        <v>0</v>
      </c>
    </row>
    <row r="266" s="34" customFormat="1" ht="17.85" customHeight="1" spans="1:2">
      <c r="A266" s="125" t="s">
        <v>351</v>
      </c>
      <c r="B266" s="39">
        <v>0</v>
      </c>
    </row>
    <row r="267" s="34" customFormat="1" ht="17.85" customHeight="1" spans="1:2">
      <c r="A267" s="125" t="s">
        <v>352</v>
      </c>
      <c r="B267" s="39">
        <v>0</v>
      </c>
    </row>
    <row r="268" s="34" customFormat="1" ht="17.85" customHeight="1" spans="1:2">
      <c r="A268" s="125" t="s">
        <v>353</v>
      </c>
      <c r="B268" s="39">
        <v>0</v>
      </c>
    </row>
    <row r="269" s="34" customFormat="1" ht="17.85" customHeight="1" spans="1:2">
      <c r="A269" s="125" t="s">
        <v>354</v>
      </c>
      <c r="B269" s="39">
        <v>0</v>
      </c>
    </row>
    <row r="270" s="34" customFormat="1" ht="17.85" customHeight="1" spans="1:2">
      <c r="A270" s="125" t="s">
        <v>355</v>
      </c>
      <c r="B270" s="39">
        <v>0</v>
      </c>
    </row>
    <row r="271" s="34" customFormat="1" ht="17.85" customHeight="1" spans="1:2">
      <c r="A271" s="125" t="s">
        <v>356</v>
      </c>
      <c r="B271" s="39">
        <v>0</v>
      </c>
    </row>
    <row r="272" s="34" customFormat="1" ht="17.85" customHeight="1" spans="1:2">
      <c r="A272" s="125" t="s">
        <v>357</v>
      </c>
      <c r="B272" s="39">
        <v>4236</v>
      </c>
    </row>
    <row r="273" s="34" customFormat="1" ht="17.85" customHeight="1" spans="1:2">
      <c r="A273" s="125" t="s">
        <v>358</v>
      </c>
      <c r="B273" s="39">
        <v>8</v>
      </c>
    </row>
    <row r="274" s="34" customFormat="1" ht="17.85" customHeight="1" spans="1:2">
      <c r="A274" s="125" t="s">
        <v>359</v>
      </c>
      <c r="B274" s="39">
        <v>0</v>
      </c>
    </row>
    <row r="275" s="34" customFormat="1" ht="17.85" customHeight="1" spans="1:2">
      <c r="A275" s="125" t="s">
        <v>360</v>
      </c>
      <c r="B275" s="39">
        <v>0</v>
      </c>
    </row>
    <row r="276" s="34" customFormat="1" ht="17.85" customHeight="1" spans="1:2">
      <c r="A276" s="125" t="s">
        <v>361</v>
      </c>
      <c r="B276" s="39">
        <v>6</v>
      </c>
    </row>
    <row r="277" s="34" customFormat="1" ht="17.85" customHeight="1" spans="1:2">
      <c r="A277" s="125" t="s">
        <v>362</v>
      </c>
      <c r="B277" s="39">
        <v>0</v>
      </c>
    </row>
    <row r="278" s="34" customFormat="1" ht="17.85" customHeight="1" spans="1:2">
      <c r="A278" s="125" t="s">
        <v>363</v>
      </c>
      <c r="B278" s="39">
        <v>0</v>
      </c>
    </row>
    <row r="279" s="34" customFormat="1" ht="17.85" customHeight="1" spans="1:2">
      <c r="A279" s="125" t="s">
        <v>364</v>
      </c>
      <c r="B279" s="39">
        <v>2</v>
      </c>
    </row>
    <row r="280" s="34" customFormat="1" ht="17.85" customHeight="1" spans="1:2">
      <c r="A280" s="125" t="s">
        <v>365</v>
      </c>
      <c r="B280" s="39">
        <v>0</v>
      </c>
    </row>
    <row r="281" s="34" customFormat="1" ht="17.85" customHeight="1" spans="1:2">
      <c r="A281" s="125" t="s">
        <v>366</v>
      </c>
      <c r="B281" s="39">
        <v>0</v>
      </c>
    </row>
    <row r="282" s="34" customFormat="1" ht="17.85" customHeight="1" spans="1:2">
      <c r="A282" s="125" t="s">
        <v>367</v>
      </c>
      <c r="B282" s="39">
        <v>0</v>
      </c>
    </row>
    <row r="283" s="34" customFormat="1" ht="17.85" customHeight="1" spans="1:2">
      <c r="A283" s="125" t="s">
        <v>368</v>
      </c>
      <c r="B283" s="39">
        <v>0</v>
      </c>
    </row>
    <row r="284" s="34" customFormat="1" ht="17.85" customHeight="1" spans="1:2">
      <c r="A284" s="125" t="s">
        <v>369</v>
      </c>
      <c r="B284" s="39">
        <v>0</v>
      </c>
    </row>
    <row r="285" s="34" customFormat="1" ht="17.85" customHeight="1" spans="1:2">
      <c r="A285" s="125" t="s">
        <v>370</v>
      </c>
      <c r="B285" s="39">
        <v>0</v>
      </c>
    </row>
    <row r="286" s="34" customFormat="1" ht="17.85" customHeight="1" spans="1:2">
      <c r="A286" s="125" t="s">
        <v>371</v>
      </c>
      <c r="B286" s="39">
        <v>0</v>
      </c>
    </row>
    <row r="287" s="34" customFormat="1" ht="17.85" customHeight="1" spans="1:2">
      <c r="A287" s="125" t="s">
        <v>372</v>
      </c>
      <c r="B287" s="39">
        <v>0</v>
      </c>
    </row>
    <row r="288" s="34" customFormat="1" ht="17.85" customHeight="1" spans="1:2">
      <c r="A288" s="125" t="s">
        <v>373</v>
      </c>
      <c r="B288" s="39">
        <v>0</v>
      </c>
    </row>
    <row r="289" s="34" customFormat="1" ht="17.85" customHeight="1" spans="1:2">
      <c r="A289" s="125" t="s">
        <v>374</v>
      </c>
      <c r="B289" s="39">
        <v>0</v>
      </c>
    </row>
    <row r="290" s="34" customFormat="1" ht="17.85" customHeight="1" spans="1:2">
      <c r="A290" s="125" t="s">
        <v>375</v>
      </c>
      <c r="B290" s="39">
        <v>0</v>
      </c>
    </row>
    <row r="291" s="34" customFormat="1" ht="17.85" customHeight="1" spans="1:2">
      <c r="A291" s="125" t="s">
        <v>376</v>
      </c>
      <c r="B291" s="39">
        <v>0</v>
      </c>
    </row>
    <row r="292" s="34" customFormat="1" ht="17.85" customHeight="1" spans="1:2">
      <c r="A292" s="125" t="s">
        <v>377</v>
      </c>
      <c r="B292" s="39">
        <v>0</v>
      </c>
    </row>
    <row r="293" s="34" customFormat="1" ht="17.85" customHeight="1" spans="1:2">
      <c r="A293" s="125" t="s">
        <v>378</v>
      </c>
      <c r="B293" s="39">
        <v>0</v>
      </c>
    </row>
    <row r="294" s="34" customFormat="1" ht="17.85" customHeight="1" spans="1:2">
      <c r="A294" s="125" t="s">
        <v>379</v>
      </c>
      <c r="B294" s="39">
        <v>0</v>
      </c>
    </row>
    <row r="295" s="34" customFormat="1" ht="17.85" customHeight="1" spans="1:2">
      <c r="A295" s="125" t="s">
        <v>380</v>
      </c>
      <c r="B295" s="39">
        <v>0</v>
      </c>
    </row>
    <row r="296" s="34" customFormat="1" ht="17.85" customHeight="1" spans="1:2">
      <c r="A296" s="125" t="s">
        <v>381</v>
      </c>
      <c r="B296" s="39">
        <v>0</v>
      </c>
    </row>
    <row r="297" s="34" customFormat="1" ht="17.85" customHeight="1" spans="1:2">
      <c r="A297" s="125" t="s">
        <v>382</v>
      </c>
      <c r="B297" s="39">
        <v>0</v>
      </c>
    </row>
    <row r="298" s="34" customFormat="1" ht="17.85" customHeight="1" spans="1:2">
      <c r="A298" s="125" t="s">
        <v>383</v>
      </c>
      <c r="B298" s="39">
        <v>0</v>
      </c>
    </row>
    <row r="299" s="34" customFormat="1" ht="17.85" customHeight="1" spans="1:2">
      <c r="A299" s="125" t="s">
        <v>384</v>
      </c>
      <c r="B299" s="39">
        <v>0</v>
      </c>
    </row>
    <row r="300" s="34" customFormat="1" ht="17.85" customHeight="1" spans="1:2">
      <c r="A300" s="125" t="s">
        <v>385</v>
      </c>
      <c r="B300" s="39">
        <v>0</v>
      </c>
    </row>
    <row r="301" s="34" customFormat="1" ht="17.85" customHeight="1" spans="1:2">
      <c r="A301" s="125" t="s">
        <v>386</v>
      </c>
      <c r="B301" s="39">
        <v>0</v>
      </c>
    </row>
    <row r="302" s="34" customFormat="1" ht="17.85" customHeight="1" spans="1:2">
      <c r="A302" s="125" t="s">
        <v>387</v>
      </c>
      <c r="B302" s="39">
        <v>0</v>
      </c>
    </row>
    <row r="303" s="34" customFormat="1" ht="17.85" customHeight="1" spans="1:2">
      <c r="A303" s="125" t="s">
        <v>388</v>
      </c>
      <c r="B303" s="39">
        <v>2</v>
      </c>
    </row>
    <row r="304" s="34" customFormat="1" ht="17.85" customHeight="1" spans="1:2">
      <c r="A304" s="125" t="s">
        <v>389</v>
      </c>
      <c r="B304" s="39">
        <v>0</v>
      </c>
    </row>
    <row r="305" s="34" customFormat="1" ht="17.85" customHeight="1" spans="1:2">
      <c r="A305" s="125" t="s">
        <v>390</v>
      </c>
      <c r="B305" s="39">
        <v>2</v>
      </c>
    </row>
    <row r="306" s="34" customFormat="1" ht="17.85" customHeight="1" spans="1:2">
      <c r="A306" s="125" t="s">
        <v>391</v>
      </c>
      <c r="B306" s="39">
        <v>0</v>
      </c>
    </row>
    <row r="307" s="34" customFormat="1" ht="17.85" customHeight="1" spans="1:2">
      <c r="A307" s="125" t="s">
        <v>392</v>
      </c>
      <c r="B307" s="39">
        <v>0</v>
      </c>
    </row>
    <row r="308" s="34" customFormat="1" ht="17.85" customHeight="1" spans="1:2">
      <c r="A308" s="125" t="s">
        <v>393</v>
      </c>
      <c r="B308" s="39">
        <v>0</v>
      </c>
    </row>
    <row r="309" s="34" customFormat="1" ht="17.85" customHeight="1" spans="1:2">
      <c r="A309" s="125" t="s">
        <v>389</v>
      </c>
      <c r="B309" s="39">
        <v>0</v>
      </c>
    </row>
    <row r="310" s="34" customFormat="1" ht="17.85" customHeight="1" spans="1:2">
      <c r="A310" s="125" t="s">
        <v>394</v>
      </c>
      <c r="B310" s="39">
        <v>0</v>
      </c>
    </row>
    <row r="311" s="34" customFormat="1" ht="17.85" customHeight="1" spans="1:2">
      <c r="A311" s="125" t="s">
        <v>395</v>
      </c>
      <c r="B311" s="39">
        <v>0</v>
      </c>
    </row>
    <row r="312" s="34" customFormat="1" ht="17.85" customHeight="1" spans="1:2">
      <c r="A312" s="125" t="s">
        <v>396</v>
      </c>
      <c r="B312" s="39">
        <v>0</v>
      </c>
    </row>
    <row r="313" s="34" customFormat="1" ht="17.85" customHeight="1" spans="1:2">
      <c r="A313" s="125" t="s">
        <v>397</v>
      </c>
      <c r="B313" s="39">
        <v>0</v>
      </c>
    </row>
    <row r="314" s="34" customFormat="1" ht="17.85" customHeight="1" spans="1:2">
      <c r="A314" s="125" t="s">
        <v>398</v>
      </c>
      <c r="B314" s="39">
        <v>0</v>
      </c>
    </row>
    <row r="315" s="34" customFormat="1" ht="17.85" customHeight="1" spans="1:2">
      <c r="A315" s="125" t="s">
        <v>399</v>
      </c>
      <c r="B315" s="39">
        <v>0</v>
      </c>
    </row>
    <row r="316" s="34" customFormat="1" ht="17.85" customHeight="1" spans="1:2">
      <c r="A316" s="125" t="s">
        <v>400</v>
      </c>
      <c r="B316" s="39">
        <v>0</v>
      </c>
    </row>
    <row r="317" s="34" customFormat="1" ht="17.85" customHeight="1" spans="1:2">
      <c r="A317" s="125" t="s">
        <v>401</v>
      </c>
      <c r="B317" s="39">
        <v>0</v>
      </c>
    </row>
    <row r="318" s="34" customFormat="1" ht="17.85" customHeight="1" spans="1:2">
      <c r="A318" s="125" t="s">
        <v>402</v>
      </c>
      <c r="B318" s="39">
        <v>0</v>
      </c>
    </row>
    <row r="319" s="34" customFormat="1" ht="17.85" customHeight="1" spans="1:2">
      <c r="A319" s="125" t="s">
        <v>403</v>
      </c>
      <c r="B319" s="39">
        <v>0</v>
      </c>
    </row>
    <row r="320" s="34" customFormat="1" ht="17.85" customHeight="1" spans="1:2">
      <c r="A320" s="125" t="s">
        <v>404</v>
      </c>
      <c r="B320" s="39">
        <v>0</v>
      </c>
    </row>
    <row r="321" s="34" customFormat="1" ht="17.85" customHeight="1" spans="1:2">
      <c r="A321" s="125" t="s">
        <v>405</v>
      </c>
      <c r="B321" s="39">
        <v>0</v>
      </c>
    </row>
    <row r="322" s="34" customFormat="1" ht="17.85" customHeight="1" spans="1:2">
      <c r="A322" s="125" t="s">
        <v>406</v>
      </c>
      <c r="B322" s="39">
        <v>0</v>
      </c>
    </row>
    <row r="323" s="34" customFormat="1" ht="17.85" customHeight="1" spans="1:2">
      <c r="A323" s="125" t="s">
        <v>389</v>
      </c>
      <c r="B323" s="39">
        <v>0</v>
      </c>
    </row>
    <row r="324" s="34" customFormat="1" ht="17.85" customHeight="1" spans="1:2">
      <c r="A324" s="125" t="s">
        <v>407</v>
      </c>
      <c r="B324" s="39">
        <v>0</v>
      </c>
    </row>
    <row r="325" s="34" customFormat="1" ht="17.85" customHeight="1" spans="1:2">
      <c r="A325" s="125" t="s">
        <v>408</v>
      </c>
      <c r="B325" s="39">
        <v>0</v>
      </c>
    </row>
    <row r="326" s="34" customFormat="1" ht="17.85" customHeight="1" spans="1:2">
      <c r="A326" s="125" t="s">
        <v>409</v>
      </c>
      <c r="B326" s="39">
        <v>0</v>
      </c>
    </row>
    <row r="327" s="34" customFormat="1" ht="17.85" customHeight="1" spans="1:2">
      <c r="A327" s="125" t="s">
        <v>389</v>
      </c>
      <c r="B327" s="39">
        <v>0</v>
      </c>
    </row>
    <row r="328" s="34" customFormat="1" ht="17.85" customHeight="1" spans="1:2">
      <c r="A328" s="125" t="s">
        <v>410</v>
      </c>
      <c r="B328" s="39">
        <v>0</v>
      </c>
    </row>
    <row r="329" s="34" customFormat="1" ht="17.85" customHeight="1" spans="1:2">
      <c r="A329" s="125" t="s">
        <v>411</v>
      </c>
      <c r="B329" s="39">
        <v>0</v>
      </c>
    </row>
    <row r="330" s="34" customFormat="1" ht="17.85" customHeight="1" spans="1:2">
      <c r="A330" s="125" t="s">
        <v>412</v>
      </c>
      <c r="B330" s="39">
        <v>0</v>
      </c>
    </row>
    <row r="331" s="34" customFormat="1" ht="17.85" customHeight="1" spans="1:2">
      <c r="A331" s="125" t="s">
        <v>413</v>
      </c>
      <c r="B331" s="39">
        <v>0</v>
      </c>
    </row>
    <row r="332" s="34" customFormat="1" ht="17.85" customHeight="1" spans="1:2">
      <c r="A332" s="125" t="s">
        <v>414</v>
      </c>
      <c r="B332" s="39">
        <v>0</v>
      </c>
    </row>
    <row r="333" s="34" customFormat="1" ht="17.85" customHeight="1" spans="1:2">
      <c r="A333" s="125" t="s">
        <v>415</v>
      </c>
      <c r="B333" s="39">
        <v>0</v>
      </c>
    </row>
    <row r="334" s="34" customFormat="1" ht="17.85" customHeight="1" spans="1:2">
      <c r="A334" s="125" t="s">
        <v>416</v>
      </c>
      <c r="B334" s="39">
        <v>0</v>
      </c>
    </row>
    <row r="335" s="34" customFormat="1" ht="17.85" customHeight="1" spans="1:2">
      <c r="A335" s="125" t="s">
        <v>417</v>
      </c>
      <c r="B335" s="39">
        <v>2798</v>
      </c>
    </row>
    <row r="336" s="34" customFormat="1" ht="17.85" customHeight="1" spans="1:2">
      <c r="A336" s="125" t="s">
        <v>418</v>
      </c>
      <c r="B336" s="39">
        <v>2798</v>
      </c>
    </row>
    <row r="337" s="34" customFormat="1" ht="17.85" customHeight="1" spans="1:2">
      <c r="A337" s="125" t="s">
        <v>419</v>
      </c>
      <c r="B337" s="39">
        <v>0</v>
      </c>
    </row>
    <row r="338" s="34" customFormat="1" ht="17.85" customHeight="1" spans="1:2">
      <c r="A338" s="125" t="s">
        <v>420</v>
      </c>
      <c r="B338" s="39">
        <v>0</v>
      </c>
    </row>
    <row r="339" s="34" customFormat="1" ht="17" customHeight="1" spans="1:2">
      <c r="A339" s="125" t="s">
        <v>421</v>
      </c>
      <c r="B339" s="39">
        <v>0</v>
      </c>
    </row>
    <row r="340" s="34" customFormat="1" ht="17.85" customHeight="1" spans="1:2">
      <c r="A340" s="125" t="s">
        <v>422</v>
      </c>
      <c r="B340" s="39">
        <v>0</v>
      </c>
    </row>
    <row r="341" s="34" customFormat="1" ht="17.85" customHeight="1" spans="1:2">
      <c r="A341" s="125" t="s">
        <v>423</v>
      </c>
      <c r="B341" s="39">
        <v>0</v>
      </c>
    </row>
    <row r="342" s="34" customFormat="1" ht="17.85" customHeight="1" spans="1:2">
      <c r="A342" s="125" t="s">
        <v>424</v>
      </c>
      <c r="B342" s="39">
        <v>0</v>
      </c>
    </row>
    <row r="343" s="34" customFormat="1" ht="17.85" customHeight="1" spans="1:2">
      <c r="A343" s="125" t="s">
        <v>425</v>
      </c>
      <c r="B343" s="39">
        <v>0</v>
      </c>
    </row>
    <row r="344" s="34" customFormat="1" ht="17.85" customHeight="1" spans="1:2">
      <c r="A344" s="125" t="s">
        <v>426</v>
      </c>
      <c r="B344" s="39">
        <v>0</v>
      </c>
    </row>
    <row r="345" s="34" customFormat="1" ht="17.85" customHeight="1" spans="1:2">
      <c r="A345" s="125" t="s">
        <v>427</v>
      </c>
      <c r="B345" s="39">
        <v>0</v>
      </c>
    </row>
    <row r="346" s="34" customFormat="1" ht="17.85" customHeight="1" spans="1:2">
      <c r="A346" s="125" t="s">
        <v>428</v>
      </c>
      <c r="B346" s="39">
        <v>0</v>
      </c>
    </row>
    <row r="347" s="34" customFormat="1" ht="17.85" customHeight="1" spans="1:2">
      <c r="A347" s="125" t="s">
        <v>429</v>
      </c>
      <c r="B347" s="39">
        <v>0</v>
      </c>
    </row>
    <row r="348" s="34" customFormat="1" ht="17.85" customHeight="1" spans="1:2">
      <c r="A348" s="125" t="s">
        <v>430</v>
      </c>
      <c r="B348" s="39">
        <v>0</v>
      </c>
    </row>
    <row r="349" s="34" customFormat="1" ht="17.85" customHeight="1" spans="1:2">
      <c r="A349" s="125" t="s">
        <v>431</v>
      </c>
      <c r="B349" s="39">
        <v>0</v>
      </c>
    </row>
    <row r="350" s="34" customFormat="1" ht="17.85" customHeight="1" spans="1:2">
      <c r="A350" s="125" t="s">
        <v>432</v>
      </c>
      <c r="B350" s="39">
        <v>0</v>
      </c>
    </row>
    <row r="351" s="34" customFormat="1" ht="17.85" customHeight="1" spans="1:2">
      <c r="A351" s="125" t="s">
        <v>433</v>
      </c>
      <c r="B351" s="39">
        <v>0</v>
      </c>
    </row>
    <row r="352" s="34" customFormat="1" ht="17.85" customHeight="1" spans="1:2">
      <c r="A352" s="125" t="s">
        <v>434</v>
      </c>
      <c r="B352" s="39">
        <v>0</v>
      </c>
    </row>
    <row r="353" s="34" customFormat="1" ht="17.85" customHeight="1" spans="1:2">
      <c r="A353" s="125" t="s">
        <v>435</v>
      </c>
      <c r="B353" s="39">
        <v>0</v>
      </c>
    </row>
    <row r="354" s="34" customFormat="1" ht="17.85" customHeight="1" spans="1:2">
      <c r="A354" s="125" t="s">
        <v>436</v>
      </c>
      <c r="B354" s="39">
        <v>0</v>
      </c>
    </row>
    <row r="355" s="34" customFormat="1" ht="17.85" customHeight="1" spans="1:2">
      <c r="A355" s="125" t="s">
        <v>437</v>
      </c>
      <c r="B355" s="39">
        <v>1304</v>
      </c>
    </row>
    <row r="356" s="34" customFormat="1" ht="17.85" customHeight="1" spans="1:2">
      <c r="A356" s="125" t="s">
        <v>438</v>
      </c>
      <c r="B356" s="39">
        <v>0</v>
      </c>
    </row>
    <row r="357" s="34" customFormat="1" ht="17.85" customHeight="1" spans="1:2">
      <c r="A357" s="125" t="s">
        <v>439</v>
      </c>
      <c r="B357" s="39">
        <v>0</v>
      </c>
    </row>
    <row r="358" s="34" customFormat="1" ht="17.85" customHeight="1" spans="1:2">
      <c r="A358" s="125" t="s">
        <v>440</v>
      </c>
      <c r="B358" s="39">
        <v>1280</v>
      </c>
    </row>
    <row r="359" s="34" customFormat="1" ht="17.85" customHeight="1" spans="1:2">
      <c r="A359" s="125" t="s">
        <v>441</v>
      </c>
      <c r="B359" s="39">
        <v>24</v>
      </c>
    </row>
    <row r="360" s="34" customFormat="1" ht="17.85" customHeight="1" spans="1:2">
      <c r="A360" s="125" t="s">
        <v>442</v>
      </c>
      <c r="B360" s="39">
        <v>0</v>
      </c>
    </row>
    <row r="361" s="34" customFormat="1" ht="17.85" customHeight="1" spans="1:2">
      <c r="A361" s="125" t="s">
        <v>443</v>
      </c>
      <c r="B361" s="39">
        <v>22</v>
      </c>
    </row>
    <row r="362" s="34" customFormat="1" ht="17.85" customHeight="1" spans="1:2">
      <c r="A362" s="125" t="s">
        <v>444</v>
      </c>
      <c r="B362" s="39">
        <v>0</v>
      </c>
    </row>
    <row r="363" s="34" customFormat="1" ht="17.85" customHeight="1" spans="1:2">
      <c r="A363" s="125" t="s">
        <v>389</v>
      </c>
      <c r="B363" s="39">
        <v>0</v>
      </c>
    </row>
    <row r="364" s="34" customFormat="1" ht="17.85" customHeight="1" spans="1:2">
      <c r="A364" s="125" t="s">
        <v>445</v>
      </c>
      <c r="B364" s="39">
        <v>22</v>
      </c>
    </row>
    <row r="365" s="34" customFormat="1" ht="17.85" customHeight="1" spans="1:2">
      <c r="A365" s="125" t="s">
        <v>446</v>
      </c>
      <c r="B365" s="39">
        <v>0</v>
      </c>
    </row>
    <row r="366" s="34" customFormat="1" ht="17.85" customHeight="1" spans="1:2">
      <c r="A366" s="125" t="s">
        <v>447</v>
      </c>
      <c r="B366" s="39">
        <v>0</v>
      </c>
    </row>
    <row r="367" s="34" customFormat="1" ht="17.85" customHeight="1" spans="1:2">
      <c r="A367" s="125" t="s">
        <v>448</v>
      </c>
      <c r="B367" s="39">
        <v>0</v>
      </c>
    </row>
    <row r="368" s="34" customFormat="1" ht="17.85" customHeight="1" spans="1:2">
      <c r="A368" s="125" t="s">
        <v>449</v>
      </c>
      <c r="B368" s="39">
        <v>0</v>
      </c>
    </row>
    <row r="369" s="34" customFormat="1" ht="17.85" customHeight="1" spans="1:2">
      <c r="A369" s="125" t="s">
        <v>450</v>
      </c>
      <c r="B369" s="39">
        <v>0</v>
      </c>
    </row>
    <row r="370" s="34" customFormat="1" ht="17" customHeight="1" spans="1:2">
      <c r="A370" s="125" t="s">
        <v>389</v>
      </c>
      <c r="B370" s="39">
        <v>0</v>
      </c>
    </row>
    <row r="371" s="34" customFormat="1" ht="17" customHeight="1" spans="1:2">
      <c r="A371" s="125" t="s">
        <v>451</v>
      </c>
      <c r="B371" s="39">
        <v>0</v>
      </c>
    </row>
    <row r="372" s="34" customFormat="1" ht="17.85" customHeight="1" spans="1:2">
      <c r="A372" s="125" t="s">
        <v>452</v>
      </c>
      <c r="B372" s="39">
        <v>0</v>
      </c>
    </row>
    <row r="373" s="34" customFormat="1" ht="17.85" customHeight="1" spans="1:2">
      <c r="A373" s="125" t="s">
        <v>453</v>
      </c>
      <c r="B373" s="39">
        <v>0</v>
      </c>
    </row>
    <row r="374" s="34" customFormat="1" ht="17.85" customHeight="1" spans="1:2">
      <c r="A374" s="125" t="s">
        <v>389</v>
      </c>
      <c r="B374" s="39">
        <v>0</v>
      </c>
    </row>
    <row r="375" s="34" customFormat="1" ht="17.85" customHeight="1" spans="1:2">
      <c r="A375" s="125" t="s">
        <v>454</v>
      </c>
      <c r="B375" s="39">
        <v>0</v>
      </c>
    </row>
    <row r="376" s="34" customFormat="1" ht="17.85" customHeight="1" spans="1:2">
      <c r="A376" s="125" t="s">
        <v>455</v>
      </c>
      <c r="B376" s="39">
        <v>0</v>
      </c>
    </row>
    <row r="377" s="34" customFormat="1" ht="17.85" customHeight="1" spans="1:2">
      <c r="A377" s="125" t="s">
        <v>389</v>
      </c>
      <c r="B377" s="39">
        <v>0</v>
      </c>
    </row>
    <row r="378" s="34" customFormat="1" ht="17.85" customHeight="1" spans="1:2">
      <c r="A378" s="125" t="s">
        <v>456</v>
      </c>
      <c r="B378" s="39">
        <v>0</v>
      </c>
    </row>
    <row r="379" s="34" customFormat="1" ht="17.85" customHeight="1" spans="1:2">
      <c r="A379" s="125" t="s">
        <v>457</v>
      </c>
      <c r="B379" s="39">
        <v>0</v>
      </c>
    </row>
    <row r="380" s="34" customFormat="1" ht="17.85" customHeight="1" spans="1:2">
      <c r="A380" s="125" t="s">
        <v>458</v>
      </c>
      <c r="B380" s="39">
        <v>0</v>
      </c>
    </row>
    <row r="381" s="34" customFormat="1" ht="17.85" customHeight="1" spans="1:2">
      <c r="A381" s="125" t="s">
        <v>459</v>
      </c>
      <c r="B381" s="39">
        <v>0</v>
      </c>
    </row>
    <row r="382" s="34" customFormat="1" ht="17.85" customHeight="1" spans="1:2">
      <c r="A382" s="125" t="s">
        <v>460</v>
      </c>
      <c r="B382" s="39">
        <v>0</v>
      </c>
    </row>
    <row r="383" s="34" customFormat="1" ht="17.85" customHeight="1" spans="1:2">
      <c r="A383" s="125" t="s">
        <v>461</v>
      </c>
      <c r="B383" s="39">
        <v>0</v>
      </c>
    </row>
    <row r="384" s="34" customFormat="1" ht="17.85" customHeight="1" spans="1:2">
      <c r="A384" s="125" t="s">
        <v>462</v>
      </c>
      <c r="B384" s="39">
        <v>0</v>
      </c>
    </row>
    <row r="385" s="34" customFormat="1" ht="17.85" customHeight="1" spans="1:2">
      <c r="A385" s="125" t="s">
        <v>463</v>
      </c>
      <c r="B385" s="39">
        <v>0</v>
      </c>
    </row>
    <row r="386" s="34" customFormat="1" ht="17.85" customHeight="1" spans="1:2">
      <c r="A386" s="125" t="s">
        <v>464</v>
      </c>
      <c r="B386" s="39">
        <v>0</v>
      </c>
    </row>
    <row r="387" s="34" customFormat="1" ht="17.85" customHeight="1" spans="1:2">
      <c r="A387" s="125" t="s">
        <v>465</v>
      </c>
      <c r="B387" s="39">
        <v>0</v>
      </c>
    </row>
    <row r="388" s="34" customFormat="1" ht="17" customHeight="1" spans="1:2">
      <c r="A388" s="125" t="s">
        <v>466</v>
      </c>
      <c r="B388" s="39">
        <v>0</v>
      </c>
    </row>
    <row r="389" s="34" customFormat="1" ht="17.85" customHeight="1" spans="1:2">
      <c r="A389" s="125" t="s">
        <v>467</v>
      </c>
      <c r="B389" s="39">
        <v>0</v>
      </c>
    </row>
    <row r="390" s="34" customFormat="1" ht="17.85" customHeight="1" spans="1:2">
      <c r="A390" s="125" t="s">
        <v>468</v>
      </c>
      <c r="B390" s="39">
        <v>95</v>
      </c>
    </row>
    <row r="391" s="34" customFormat="1" ht="17.85" customHeight="1" spans="1:2">
      <c r="A391" s="125" t="s">
        <v>389</v>
      </c>
      <c r="B391" s="39">
        <v>0</v>
      </c>
    </row>
    <row r="392" s="34" customFormat="1" ht="17.85" customHeight="1" spans="1:2">
      <c r="A392" s="125" t="s">
        <v>469</v>
      </c>
      <c r="B392" s="39">
        <v>0</v>
      </c>
    </row>
    <row r="393" s="34" customFormat="1" ht="17.85" customHeight="1" spans="1:2">
      <c r="A393" s="125" t="s">
        <v>470</v>
      </c>
      <c r="B393" s="39">
        <v>95</v>
      </c>
    </row>
    <row r="394" s="34" customFormat="1" ht="17.85" customHeight="1" spans="1:2">
      <c r="A394" s="125" t="s">
        <v>471</v>
      </c>
      <c r="B394" s="39">
        <v>7</v>
      </c>
    </row>
    <row r="395" s="34" customFormat="1" ht="17.85" customHeight="1" spans="1:2">
      <c r="A395" s="125" t="s">
        <v>472</v>
      </c>
      <c r="B395" s="39">
        <v>0</v>
      </c>
    </row>
    <row r="396" s="34" customFormat="1" ht="17.85" customHeight="1" spans="1:2">
      <c r="A396" s="125" t="s">
        <v>473</v>
      </c>
      <c r="B396" s="39">
        <v>0</v>
      </c>
    </row>
    <row r="397" s="34" customFormat="1" ht="17.85" customHeight="1" spans="1:2">
      <c r="A397" s="125" t="s">
        <v>389</v>
      </c>
      <c r="B397" s="39">
        <v>0</v>
      </c>
    </row>
    <row r="398" s="34" customFormat="1" ht="17.85" customHeight="1" spans="1:2">
      <c r="A398" s="125" t="s">
        <v>474</v>
      </c>
      <c r="B398" s="39">
        <v>0</v>
      </c>
    </row>
    <row r="399" s="34" customFormat="1" ht="17.85" customHeight="1" spans="1:2">
      <c r="A399" s="125" t="s">
        <v>475</v>
      </c>
      <c r="B399" s="39">
        <v>0</v>
      </c>
    </row>
    <row r="400" s="34" customFormat="1" ht="17.85" customHeight="1" spans="1:2">
      <c r="A400" s="125" t="s">
        <v>476</v>
      </c>
      <c r="B400" s="39">
        <v>7</v>
      </c>
    </row>
    <row r="401" s="34" customFormat="1" ht="17.85" customHeight="1" spans="1:2">
      <c r="A401" s="125" t="s">
        <v>477</v>
      </c>
      <c r="B401" s="39">
        <v>0</v>
      </c>
    </row>
    <row r="402" s="34" customFormat="1" ht="17.85" customHeight="1" spans="1:2">
      <c r="A402" s="125" t="s">
        <v>478</v>
      </c>
      <c r="B402" s="39">
        <v>0</v>
      </c>
    </row>
    <row r="403" s="34" customFormat="1" ht="17.85" customHeight="1" spans="1:2">
      <c r="A403" s="125" t="s">
        <v>479</v>
      </c>
      <c r="B403" s="39">
        <v>0</v>
      </c>
    </row>
    <row r="404" s="34" customFormat="1" ht="17.85" customHeight="1" spans="1:2">
      <c r="A404" s="125" t="s">
        <v>480</v>
      </c>
      <c r="B404" s="39">
        <v>0</v>
      </c>
    </row>
    <row r="405" s="34" customFormat="1" ht="17.85" customHeight="1" spans="1:2">
      <c r="A405" s="125" t="s">
        <v>481</v>
      </c>
      <c r="B405" s="39">
        <v>0</v>
      </c>
    </row>
    <row r="406" s="34" customFormat="1" ht="17.85" customHeight="1" spans="1:2">
      <c r="A406" s="125" t="s">
        <v>482</v>
      </c>
      <c r="B406" s="39">
        <v>0</v>
      </c>
    </row>
    <row r="407" s="34" customFormat="1" ht="17.85" customHeight="1" spans="1:2">
      <c r="A407" s="125" t="s">
        <v>483</v>
      </c>
      <c r="B407" s="39">
        <v>0</v>
      </c>
    </row>
    <row r="408" s="34" customFormat="1" ht="17.85" customHeight="1" spans="1:2">
      <c r="A408" s="125" t="s">
        <v>484</v>
      </c>
      <c r="B408" s="39">
        <v>0</v>
      </c>
    </row>
    <row r="409" s="34" customFormat="1" ht="17.85" customHeight="1" spans="1:2">
      <c r="A409" s="125" t="s">
        <v>485</v>
      </c>
      <c r="B409" s="39">
        <v>0</v>
      </c>
    </row>
    <row r="410" s="34" customFormat="1" ht="17.85" customHeight="1" spans="1:2">
      <c r="A410" s="125" t="s">
        <v>486</v>
      </c>
      <c r="B410" s="39">
        <v>0</v>
      </c>
    </row>
    <row r="411" s="34" customFormat="1" ht="17.85" customHeight="1" spans="1:2">
      <c r="A411" s="125" t="s">
        <v>487</v>
      </c>
      <c r="B411" s="39">
        <v>0</v>
      </c>
    </row>
    <row r="412" s="34" customFormat="1" ht="17.85" customHeight="1" spans="1:2">
      <c r="A412" s="125" t="s">
        <v>488</v>
      </c>
      <c r="B412" s="39">
        <v>0</v>
      </c>
    </row>
    <row r="413" s="34" customFormat="1" ht="17.85" customHeight="1" spans="1:2">
      <c r="A413" s="125" t="s">
        <v>489</v>
      </c>
      <c r="B413" s="39">
        <v>0</v>
      </c>
    </row>
    <row r="414" s="34" customFormat="1" ht="17.85" customHeight="1" spans="1:2">
      <c r="A414" s="125" t="s">
        <v>490</v>
      </c>
      <c r="B414" s="39">
        <v>0</v>
      </c>
    </row>
    <row r="415" s="34" customFormat="1" ht="17.85" customHeight="1" spans="1:2">
      <c r="A415" s="125" t="s">
        <v>491</v>
      </c>
      <c r="B415" s="39">
        <v>0</v>
      </c>
    </row>
    <row r="416" s="34" customFormat="1" ht="17.85" customHeight="1" spans="1:2">
      <c r="A416" s="125" t="s">
        <v>492</v>
      </c>
      <c r="B416" s="39">
        <v>0</v>
      </c>
    </row>
    <row r="417" s="34" customFormat="1" ht="17.85" customHeight="1" spans="1:2">
      <c r="A417" s="125" t="s">
        <v>493</v>
      </c>
      <c r="B417" s="39">
        <v>0</v>
      </c>
    </row>
    <row r="418" s="34" customFormat="1" ht="17.85" customHeight="1" spans="1:2">
      <c r="A418" s="125" t="s">
        <v>494</v>
      </c>
      <c r="B418" s="39">
        <v>0</v>
      </c>
    </row>
    <row r="419" s="34" customFormat="1" ht="17.85" customHeight="1" spans="1:2">
      <c r="A419" s="125" t="s">
        <v>495</v>
      </c>
      <c r="B419" s="39">
        <v>0</v>
      </c>
    </row>
    <row r="420" s="34" customFormat="1" ht="17.85" customHeight="1" spans="1:2">
      <c r="A420" s="125" t="s">
        <v>496</v>
      </c>
      <c r="B420" s="39">
        <v>0</v>
      </c>
    </row>
    <row r="421" s="34" customFormat="1" ht="17.85" customHeight="1" spans="1:2">
      <c r="A421" s="125" t="s">
        <v>497</v>
      </c>
      <c r="B421" s="39">
        <v>0</v>
      </c>
    </row>
    <row r="422" s="34" customFormat="1" ht="17.85" customHeight="1" spans="1:2">
      <c r="A422" s="125" t="s">
        <v>498</v>
      </c>
      <c r="B422" s="39">
        <v>0</v>
      </c>
    </row>
    <row r="423" s="34" customFormat="1" ht="17.85" customHeight="1" spans="1:2">
      <c r="A423" s="125" t="s">
        <v>396</v>
      </c>
      <c r="B423" s="39">
        <v>0</v>
      </c>
    </row>
    <row r="424" s="34" customFormat="1" ht="17.85" customHeight="1" spans="1:2">
      <c r="A424" s="125" t="s">
        <v>499</v>
      </c>
      <c r="B424" s="39">
        <v>0</v>
      </c>
    </row>
    <row r="425" s="34" customFormat="1" ht="17.85" customHeight="1" spans="1:2">
      <c r="A425" s="125" t="s">
        <v>500</v>
      </c>
      <c r="B425" s="39">
        <v>0</v>
      </c>
    </row>
    <row r="426" s="34" customFormat="1" ht="17.85" customHeight="1" spans="1:2">
      <c r="A426" s="125" t="s">
        <v>389</v>
      </c>
      <c r="B426" s="39">
        <v>0</v>
      </c>
    </row>
    <row r="427" s="34" customFormat="1" ht="17.85" customHeight="1" spans="1:2">
      <c r="A427" s="125" t="s">
        <v>501</v>
      </c>
      <c r="B427" s="39">
        <v>0</v>
      </c>
    </row>
    <row r="428" s="34" customFormat="1" ht="17.85" customHeight="1" spans="1:2">
      <c r="A428" s="125" t="s">
        <v>502</v>
      </c>
      <c r="B428" s="39">
        <v>0</v>
      </c>
    </row>
    <row r="429" s="34" customFormat="1" ht="17.85" customHeight="1" spans="1:2">
      <c r="A429" s="125" t="s">
        <v>503</v>
      </c>
      <c r="B429" s="39">
        <v>0</v>
      </c>
    </row>
    <row r="430" s="34" customFormat="1" ht="17.85" customHeight="1" spans="1:2">
      <c r="A430" s="125" t="s">
        <v>504</v>
      </c>
      <c r="B430" s="39">
        <v>3464</v>
      </c>
    </row>
    <row r="431" s="34" customFormat="1" ht="17.85" customHeight="1" spans="1:2">
      <c r="A431" s="125" t="s">
        <v>505</v>
      </c>
      <c r="B431" s="39">
        <v>3464</v>
      </c>
    </row>
    <row r="432" s="34" customFormat="1" ht="17.85" customHeight="1" spans="1:2">
      <c r="A432" s="125" t="s">
        <v>506</v>
      </c>
      <c r="B432" s="39">
        <v>92</v>
      </c>
    </row>
    <row r="433" s="34" customFormat="1" ht="17.85" customHeight="1" spans="1:2">
      <c r="A433" s="125" t="s">
        <v>507</v>
      </c>
      <c r="B433" s="39">
        <v>0</v>
      </c>
    </row>
    <row r="434" s="34" customFormat="1" ht="17.85" customHeight="1" spans="1:2">
      <c r="A434" s="125" t="s">
        <v>508</v>
      </c>
      <c r="B434" s="39">
        <v>0</v>
      </c>
    </row>
    <row r="435" s="34" customFormat="1" ht="17.85" customHeight="1" spans="1:2">
      <c r="A435" s="125" t="s">
        <v>509</v>
      </c>
      <c r="B435" s="39">
        <v>0</v>
      </c>
    </row>
    <row r="436" s="34" customFormat="1" ht="17.85" customHeight="1" spans="1:2">
      <c r="A436" s="125" t="s">
        <v>510</v>
      </c>
      <c r="B436" s="39">
        <v>0</v>
      </c>
    </row>
    <row r="437" s="34" customFormat="1" ht="17.85" customHeight="1" spans="1:2">
      <c r="A437" s="125" t="s">
        <v>511</v>
      </c>
      <c r="B437" s="39">
        <v>5</v>
      </c>
    </row>
    <row r="438" s="34" customFormat="1" ht="17.85" customHeight="1" spans="1:2">
      <c r="A438" s="125" t="s">
        <v>512</v>
      </c>
      <c r="B438" s="39">
        <v>6</v>
      </c>
    </row>
    <row r="439" s="34" customFormat="1" ht="17.85" customHeight="1" spans="1:2">
      <c r="A439" s="125" t="s">
        <v>513</v>
      </c>
      <c r="B439" s="39">
        <v>0</v>
      </c>
    </row>
    <row r="440" s="34" customFormat="1" ht="17.85" customHeight="1" spans="1:2">
      <c r="A440" s="125" t="s">
        <v>514</v>
      </c>
      <c r="B440" s="39">
        <v>0</v>
      </c>
    </row>
    <row r="441" s="34" customFormat="1" ht="17.85" customHeight="1" spans="1:2">
      <c r="A441" s="125" t="s">
        <v>515</v>
      </c>
      <c r="B441" s="39">
        <v>0</v>
      </c>
    </row>
    <row r="442" s="34" customFormat="1" ht="17.85" customHeight="1" spans="1:2">
      <c r="A442" s="125" t="s">
        <v>516</v>
      </c>
      <c r="B442" s="39">
        <v>3</v>
      </c>
    </row>
    <row r="443" s="34" customFormat="1" ht="17.85" customHeight="1" spans="1:2">
      <c r="A443" s="125" t="s">
        <v>517</v>
      </c>
      <c r="B443" s="39">
        <v>0</v>
      </c>
    </row>
    <row r="444" s="34" customFormat="1" ht="17.85" customHeight="1" spans="1:2">
      <c r="A444" s="125" t="s">
        <v>518</v>
      </c>
      <c r="B444" s="39">
        <v>0</v>
      </c>
    </row>
    <row r="445" s="34" customFormat="1" ht="17.85" customHeight="1" spans="1:2">
      <c r="A445" s="125" t="s">
        <v>519</v>
      </c>
      <c r="B445" s="39">
        <v>0</v>
      </c>
    </row>
    <row r="446" s="34" customFormat="1" ht="17.85" customHeight="1" spans="1:2">
      <c r="A446" s="125" t="s">
        <v>520</v>
      </c>
      <c r="B446" s="39">
        <v>0</v>
      </c>
    </row>
    <row r="447" s="34" customFormat="1" ht="17.85" customHeight="1" spans="1:2">
      <c r="A447" s="125" t="s">
        <v>521</v>
      </c>
      <c r="B447" s="39">
        <v>0</v>
      </c>
    </row>
    <row r="448" s="34" customFormat="1" ht="17.85" customHeight="1" spans="1:2">
      <c r="A448" s="125" t="s">
        <v>522</v>
      </c>
      <c r="B448" s="39">
        <v>0</v>
      </c>
    </row>
    <row r="449" s="34" customFormat="1" ht="17.85" customHeight="1" spans="1:2">
      <c r="A449" s="125" t="s">
        <v>523</v>
      </c>
      <c r="B449" s="39">
        <v>3358</v>
      </c>
    </row>
    <row r="450" s="34" customFormat="1" ht="17.85" customHeight="1" spans="1:2">
      <c r="A450" s="125" t="s">
        <v>524</v>
      </c>
      <c r="B450" s="39">
        <v>0</v>
      </c>
    </row>
    <row r="451" s="34" customFormat="1" ht="17.85" customHeight="1" spans="1:2">
      <c r="A451" s="125" t="s">
        <v>525</v>
      </c>
      <c r="B451" s="39">
        <v>0</v>
      </c>
    </row>
    <row r="452" s="34" customFormat="1" ht="17.85" customHeight="1" spans="1:2">
      <c r="A452" s="125" t="s">
        <v>526</v>
      </c>
      <c r="B452" s="39">
        <v>0</v>
      </c>
    </row>
    <row r="453" s="34" customFormat="1" ht="17.85" customHeight="1" spans="1:2">
      <c r="A453" s="125" t="s">
        <v>527</v>
      </c>
      <c r="B453" s="39">
        <v>0</v>
      </c>
    </row>
    <row r="454" s="34" customFormat="1" ht="17.85" customHeight="1" spans="1:2">
      <c r="A454" s="125" t="s">
        <v>528</v>
      </c>
      <c r="B454" s="39">
        <v>0</v>
      </c>
    </row>
    <row r="455" s="34" customFormat="1" ht="17.85" customHeight="1" spans="1:2">
      <c r="A455" s="125" t="s">
        <v>529</v>
      </c>
      <c r="B455" s="39">
        <v>0</v>
      </c>
    </row>
    <row r="456" s="34" customFormat="1" ht="17.85" customHeight="1" spans="1:2">
      <c r="A456" s="125" t="s">
        <v>530</v>
      </c>
      <c r="B456" s="39">
        <v>0</v>
      </c>
    </row>
    <row r="457" s="34" customFormat="1" ht="17.85" customHeight="1" spans="1:2">
      <c r="A457" s="125" t="s">
        <v>531</v>
      </c>
      <c r="B457" s="39">
        <v>0</v>
      </c>
    </row>
    <row r="458" s="34" customFormat="1" ht="17.85" customHeight="1" spans="1:2">
      <c r="A458" s="125" t="s">
        <v>532</v>
      </c>
      <c r="B458" s="39">
        <v>0</v>
      </c>
    </row>
    <row r="459" s="34" customFormat="1" ht="17.85" customHeight="1" spans="1:2">
      <c r="A459" s="125" t="s">
        <v>533</v>
      </c>
      <c r="B459" s="39">
        <v>0</v>
      </c>
    </row>
    <row r="460" s="34" customFormat="1" ht="17.85" customHeight="1" spans="1:2">
      <c r="A460" s="125" t="s">
        <v>534</v>
      </c>
      <c r="B460" s="39">
        <v>0</v>
      </c>
    </row>
    <row r="461" s="34" customFormat="1" ht="17.85" customHeight="1" spans="1:2">
      <c r="A461" s="125" t="s">
        <v>535</v>
      </c>
      <c r="B461" s="39">
        <v>0</v>
      </c>
    </row>
    <row r="462" s="34" customFormat="1" ht="17.85" customHeight="1" spans="1:2">
      <c r="A462" s="125" t="s">
        <v>536</v>
      </c>
      <c r="B462" s="39">
        <v>0</v>
      </c>
    </row>
    <row r="463" s="34" customFormat="1" ht="17.85" customHeight="1" spans="1:2">
      <c r="A463" s="125" t="s">
        <v>537</v>
      </c>
      <c r="B463" s="39">
        <v>0</v>
      </c>
    </row>
    <row r="464" s="34" customFormat="1" ht="17.85" customHeight="1" spans="1:2">
      <c r="A464" s="125" t="s">
        <v>538</v>
      </c>
      <c r="B464" s="39">
        <v>0</v>
      </c>
    </row>
    <row r="465" s="34" customFormat="1" ht="17.85" customHeight="1" spans="1:2">
      <c r="A465" s="125" t="s">
        <v>539</v>
      </c>
      <c r="B465" s="39">
        <v>0</v>
      </c>
    </row>
    <row r="466" s="34" customFormat="1" ht="17.85" customHeight="1" spans="1:2">
      <c r="A466" s="125" t="s">
        <v>540</v>
      </c>
      <c r="B466" s="39">
        <v>0</v>
      </c>
    </row>
    <row r="467" s="34" customFormat="1" ht="17.85" customHeight="1" spans="1:2">
      <c r="A467" s="125" t="s">
        <v>541</v>
      </c>
      <c r="B467" s="39">
        <v>0</v>
      </c>
    </row>
    <row r="468" s="34" customFormat="1" ht="17.85" customHeight="1" spans="1:2">
      <c r="A468" s="125" t="s">
        <v>542</v>
      </c>
      <c r="B468" s="39">
        <v>0</v>
      </c>
    </row>
    <row r="469" s="34" customFormat="1" ht="17.85" customHeight="1" spans="1:2">
      <c r="A469" s="125" t="s">
        <v>543</v>
      </c>
      <c r="B469" s="39">
        <v>8411</v>
      </c>
    </row>
    <row r="470" s="34" customFormat="1" ht="17.85" customHeight="1" spans="1:2">
      <c r="A470" s="125" t="s">
        <v>544</v>
      </c>
      <c r="B470" s="39">
        <v>0</v>
      </c>
    </row>
    <row r="471" s="34" customFormat="1" ht="17.85" customHeight="1" spans="1:2">
      <c r="A471" s="125" t="s">
        <v>545</v>
      </c>
      <c r="B471" s="39">
        <v>0</v>
      </c>
    </row>
    <row r="472" s="34" customFormat="1" ht="17.85" customHeight="1" spans="1:2">
      <c r="A472" s="125" t="s">
        <v>546</v>
      </c>
      <c r="B472" s="39">
        <v>0</v>
      </c>
    </row>
    <row r="473" s="34" customFormat="1" ht="17.85" customHeight="1" spans="1:2">
      <c r="A473" s="125" t="s">
        <v>547</v>
      </c>
      <c r="B473" s="39">
        <v>0</v>
      </c>
    </row>
    <row r="474" s="34" customFormat="1" ht="17.85" customHeight="1" spans="1:2">
      <c r="A474" s="125" t="s">
        <v>548</v>
      </c>
      <c r="B474" s="39">
        <v>0</v>
      </c>
    </row>
    <row r="475" s="34" customFormat="1" ht="17.85" customHeight="1" spans="1:2">
      <c r="A475" s="125" t="s">
        <v>549</v>
      </c>
      <c r="B475" s="39">
        <v>0</v>
      </c>
    </row>
    <row r="476" s="34" customFormat="1" ht="17.85" customHeight="1" spans="1:2">
      <c r="A476" s="125" t="s">
        <v>550</v>
      </c>
      <c r="B476" s="39">
        <v>0</v>
      </c>
    </row>
    <row r="477" s="34" customFormat="1" ht="17.85" customHeight="1" spans="1:2">
      <c r="A477" s="125" t="s">
        <v>551</v>
      </c>
      <c r="B477" s="39">
        <v>0</v>
      </c>
    </row>
    <row r="478" s="34" customFormat="1" ht="17.85" customHeight="1" spans="1:2">
      <c r="A478" s="125" t="s">
        <v>552</v>
      </c>
      <c r="B478" s="39">
        <v>253</v>
      </c>
    </row>
    <row r="479" s="34" customFormat="1" ht="17.85" customHeight="1" spans="1:2">
      <c r="A479" s="125" t="s">
        <v>553</v>
      </c>
      <c r="B479" s="39">
        <v>25</v>
      </c>
    </row>
    <row r="480" s="34" customFormat="1" ht="17.85" customHeight="1" spans="1:2">
      <c r="A480" s="125" t="s">
        <v>554</v>
      </c>
      <c r="B480" s="39">
        <v>0</v>
      </c>
    </row>
    <row r="481" s="34" customFormat="1" ht="17.85" customHeight="1" spans="1:2">
      <c r="A481" s="125" t="s">
        <v>555</v>
      </c>
      <c r="B481" s="39">
        <v>0</v>
      </c>
    </row>
    <row r="482" s="34" customFormat="1" ht="17.85" customHeight="1" spans="1:2">
      <c r="A482" s="125" t="s">
        <v>556</v>
      </c>
      <c r="B482" s="39">
        <v>228</v>
      </c>
    </row>
    <row r="483" s="34" customFormat="1" ht="17.85" customHeight="1" spans="1:2">
      <c r="A483" s="125" t="s">
        <v>557</v>
      </c>
      <c r="B483" s="39">
        <v>1829</v>
      </c>
    </row>
    <row r="484" s="34" customFormat="1" ht="17.85" customHeight="1" spans="1:2">
      <c r="A484" s="125" t="s">
        <v>558</v>
      </c>
      <c r="B484" s="39">
        <v>506</v>
      </c>
    </row>
    <row r="485" s="34" customFormat="1" ht="17.85" customHeight="1" spans="1:2">
      <c r="A485" s="125" t="s">
        <v>559</v>
      </c>
      <c r="B485" s="39">
        <v>0</v>
      </c>
    </row>
    <row r="486" s="34" customFormat="1" ht="17.85" customHeight="1" spans="1:2">
      <c r="A486" s="125" t="s">
        <v>560</v>
      </c>
      <c r="B486" s="39">
        <v>8</v>
      </c>
    </row>
    <row r="487" s="34" customFormat="1" ht="17.85" customHeight="1" spans="1:2">
      <c r="A487" s="125" t="s">
        <v>561</v>
      </c>
      <c r="B487" s="39">
        <v>0</v>
      </c>
    </row>
    <row r="488" s="34" customFormat="1" ht="17.85" customHeight="1" spans="1:2">
      <c r="A488" s="125" t="s">
        <v>562</v>
      </c>
      <c r="B488" s="39">
        <v>1315</v>
      </c>
    </row>
    <row r="489" s="34" customFormat="1" ht="17.85" customHeight="1" spans="1:2">
      <c r="A489" s="125" t="s">
        <v>563</v>
      </c>
      <c r="B489" s="39">
        <v>0</v>
      </c>
    </row>
    <row r="490" s="34" customFormat="1" ht="17.85" customHeight="1" spans="1:2">
      <c r="A490" s="125" t="s">
        <v>564</v>
      </c>
      <c r="B490" s="39">
        <v>0</v>
      </c>
    </row>
    <row r="491" s="34" customFormat="1" ht="17.85" customHeight="1" spans="1:2">
      <c r="A491" s="125" t="s">
        <v>565</v>
      </c>
      <c r="B491" s="39">
        <v>0</v>
      </c>
    </row>
    <row r="492" s="34" customFormat="1" ht="17.85" customHeight="1" spans="1:2">
      <c r="A492" s="125" t="s">
        <v>566</v>
      </c>
      <c r="B492" s="39">
        <v>0</v>
      </c>
    </row>
    <row r="493" s="34" customFormat="1" ht="17.85" customHeight="1" spans="1:2">
      <c r="A493" s="125" t="s">
        <v>567</v>
      </c>
      <c r="B493" s="39">
        <v>6329</v>
      </c>
    </row>
    <row r="494" s="34" customFormat="1" ht="17.85" customHeight="1" spans="1:2">
      <c r="A494" s="125" t="s">
        <v>568</v>
      </c>
      <c r="B494" s="39">
        <v>0</v>
      </c>
    </row>
    <row r="495" s="34" customFormat="1" ht="17.85" customHeight="1" spans="1:2">
      <c r="A495" s="125" t="s">
        <v>569</v>
      </c>
      <c r="B495" s="39">
        <v>0</v>
      </c>
    </row>
    <row r="496" s="34" customFormat="1" ht="17.85" customHeight="1" spans="1:2">
      <c r="A496" s="125" t="s">
        <v>570</v>
      </c>
      <c r="B496" s="39">
        <v>6329</v>
      </c>
    </row>
    <row r="497" s="34" customFormat="1" ht="17.85" customHeight="1" spans="1:2">
      <c r="A497" s="125" t="s">
        <v>571</v>
      </c>
      <c r="B497" s="39">
        <v>0</v>
      </c>
    </row>
    <row r="498" s="34" customFormat="1" ht="17.85" customHeight="1" spans="1:2">
      <c r="A498" s="125" t="s">
        <v>572</v>
      </c>
      <c r="B498" s="39">
        <v>0</v>
      </c>
    </row>
    <row r="499" s="34" customFormat="1" ht="17.85" customHeight="1" spans="1:2">
      <c r="A499" s="125" t="s">
        <v>573</v>
      </c>
      <c r="B499" s="39">
        <v>0</v>
      </c>
    </row>
    <row r="500" s="34" customFormat="1" ht="17.85" customHeight="1" spans="1:2">
      <c r="A500" s="125" t="s">
        <v>574</v>
      </c>
      <c r="B500" s="39">
        <v>0</v>
      </c>
    </row>
    <row r="501" s="34" customFormat="1" ht="17.85" customHeight="1" spans="1:2">
      <c r="A501" s="125" t="s">
        <v>575</v>
      </c>
      <c r="B501" s="39">
        <v>0</v>
      </c>
    </row>
    <row r="502" s="34" customFormat="1" ht="17.85" customHeight="1" spans="1:2">
      <c r="A502" s="125" t="s">
        <v>576</v>
      </c>
      <c r="B502" s="39">
        <v>0</v>
      </c>
    </row>
    <row r="503" s="34" customFormat="1" ht="17.85" customHeight="1" spans="1:2">
      <c r="A503" s="125" t="s">
        <v>577</v>
      </c>
      <c r="B503" s="39">
        <v>0</v>
      </c>
    </row>
    <row r="504" s="34" customFormat="1" ht="17.85" customHeight="1" spans="1:2">
      <c r="A504" s="125" t="s">
        <v>578</v>
      </c>
      <c r="B504" s="39">
        <v>0</v>
      </c>
    </row>
    <row r="505" s="34" customFormat="1" ht="17.85" customHeight="1" spans="1:2">
      <c r="A505" s="125" t="s">
        <v>579</v>
      </c>
      <c r="B505" s="39">
        <v>28</v>
      </c>
    </row>
    <row r="506" s="34" customFormat="1" ht="17.85" customHeight="1" spans="1:2">
      <c r="A506" s="125" t="s">
        <v>580</v>
      </c>
      <c r="B506" s="39">
        <v>0</v>
      </c>
    </row>
    <row r="507" s="34" customFormat="1" ht="17.85" customHeight="1" spans="1:2">
      <c r="A507" s="125" t="s">
        <v>581</v>
      </c>
      <c r="B507" s="39">
        <v>28</v>
      </c>
    </row>
    <row r="508" s="34" customFormat="1" ht="17.85" customHeight="1" spans="1:2">
      <c r="A508" s="125" t="s">
        <v>582</v>
      </c>
      <c r="B508" s="39">
        <v>165</v>
      </c>
    </row>
    <row r="509" s="34" customFormat="1" ht="17.85" customHeight="1" spans="1:2">
      <c r="A509" s="125" t="s">
        <v>583</v>
      </c>
      <c r="B509" s="39">
        <v>0</v>
      </c>
    </row>
    <row r="510" s="34" customFormat="1" ht="17.85" customHeight="1" spans="1:2">
      <c r="A510" s="125" t="s">
        <v>584</v>
      </c>
      <c r="B510" s="39">
        <v>0</v>
      </c>
    </row>
    <row r="511" s="34" customFormat="1" ht="17.85" customHeight="1" spans="1:2">
      <c r="A511" s="125" t="s">
        <v>585</v>
      </c>
      <c r="B511" s="39">
        <v>165</v>
      </c>
    </row>
    <row r="512" s="34" customFormat="1" ht="17.85" customHeight="1" spans="1:2">
      <c r="A512" s="125" t="s">
        <v>586</v>
      </c>
      <c r="B512" s="39">
        <v>0</v>
      </c>
    </row>
    <row r="513" s="34" customFormat="1" ht="17.85" customHeight="1" spans="1:2">
      <c r="A513" s="125" t="s">
        <v>587</v>
      </c>
      <c r="B513" s="39">
        <v>0</v>
      </c>
    </row>
    <row r="514" s="34" customFormat="1" ht="17.85" customHeight="1" spans="1:2">
      <c r="A514" s="125" t="s">
        <v>588</v>
      </c>
      <c r="B514" s="39">
        <v>142</v>
      </c>
    </row>
    <row r="515" s="34" customFormat="1" ht="17.85" customHeight="1" spans="1:2">
      <c r="A515" s="125" t="s">
        <v>589</v>
      </c>
      <c r="B515" s="39">
        <v>0</v>
      </c>
    </row>
    <row r="516" s="34" customFormat="1" ht="17.85" customHeight="1" spans="1:2">
      <c r="A516" s="125" t="s">
        <v>590</v>
      </c>
      <c r="B516" s="39">
        <v>0</v>
      </c>
    </row>
    <row r="517" s="34" customFormat="1" ht="17.85" customHeight="1" spans="1:2">
      <c r="A517" s="125" t="s">
        <v>591</v>
      </c>
      <c r="B517" s="39">
        <v>0</v>
      </c>
    </row>
    <row r="518" s="34" customFormat="1" ht="17.85" customHeight="1" spans="1:2">
      <c r="A518" s="125" t="s">
        <v>592</v>
      </c>
      <c r="B518" s="39">
        <v>0</v>
      </c>
    </row>
    <row r="519" s="34" customFormat="1" ht="17.85" customHeight="1" spans="1:2">
      <c r="A519" s="125" t="s">
        <v>593</v>
      </c>
      <c r="B519" s="39">
        <v>142</v>
      </c>
    </row>
    <row r="520" s="34" customFormat="1" ht="17.85" customHeight="1" spans="1:2">
      <c r="A520" s="125"/>
      <c r="B520" s="39"/>
    </row>
    <row r="521" s="34" customFormat="1" ht="17.85" customHeight="1" spans="1:2">
      <c r="A521" s="125"/>
      <c r="B521" s="39"/>
    </row>
    <row r="522" s="34" customFormat="1" ht="17.85" customHeight="1" spans="1:2">
      <c r="A522" s="125"/>
      <c r="B522" s="39"/>
    </row>
    <row r="523" s="34" customFormat="1" ht="17.85" customHeight="1" spans="1:2">
      <c r="A523" s="125"/>
      <c r="B523" s="39"/>
    </row>
    <row r="524" s="34" customFormat="1" ht="17.85" customHeight="1" spans="1:2">
      <c r="A524" s="125"/>
      <c r="B524" s="39"/>
    </row>
    <row r="525" s="34" customFormat="1" ht="17.85" customHeight="1" spans="1:2">
      <c r="A525" s="125"/>
      <c r="B525" s="39"/>
    </row>
    <row r="526" s="34" customFormat="1" ht="17.85" customHeight="1" spans="1:2">
      <c r="A526" s="125"/>
      <c r="B526" s="39"/>
    </row>
    <row r="527" s="34" customFormat="1" ht="17.85" customHeight="1" spans="1:2">
      <c r="A527" s="125"/>
      <c r="B527" s="39"/>
    </row>
    <row r="528" s="34" customFormat="1" ht="17.85" customHeight="1" spans="1:2">
      <c r="A528" s="125"/>
      <c r="B528" s="39"/>
    </row>
    <row r="529" s="34" customFormat="1" ht="17.85" customHeight="1" spans="1:2">
      <c r="A529" s="125"/>
      <c r="B529" s="39"/>
    </row>
    <row r="530" s="34" customFormat="1" ht="17.85" customHeight="1" spans="1:2">
      <c r="A530" s="125"/>
      <c r="B530" s="39"/>
    </row>
    <row r="531" s="34" customFormat="1" ht="17.85" customHeight="1" spans="1:2">
      <c r="A531" s="125"/>
      <c r="B531" s="39"/>
    </row>
    <row r="532" s="34" customFormat="1" ht="17.85" customHeight="1" spans="1:2">
      <c r="A532" s="125"/>
      <c r="B532" s="39"/>
    </row>
    <row r="533" s="34" customFormat="1" ht="17.85" customHeight="1" spans="1:2">
      <c r="A533" s="125"/>
      <c r="B533" s="39"/>
    </row>
    <row r="534" s="34" customFormat="1" ht="17.85" customHeight="1" spans="1:2">
      <c r="A534" s="125"/>
      <c r="B534" s="39"/>
    </row>
    <row r="535" s="34" customFormat="1" ht="17.85" customHeight="1" spans="1:2">
      <c r="A535" s="125"/>
      <c r="B535" s="39"/>
    </row>
    <row r="536" s="34" customFormat="1" ht="17.85" customHeight="1" spans="1:2">
      <c r="A536" s="125"/>
      <c r="B536" s="39"/>
    </row>
    <row r="537" s="34" customFormat="1" ht="17.85" customHeight="1" spans="1:2">
      <c r="A537" s="125"/>
      <c r="B537" s="39"/>
    </row>
    <row r="538" s="34" customFormat="1" ht="17.85" customHeight="1" spans="1:2">
      <c r="A538" s="125"/>
      <c r="B538" s="39"/>
    </row>
    <row r="539" s="34" customFormat="1" ht="17.85" customHeight="1" spans="1:2">
      <c r="A539" s="125"/>
      <c r="B539" s="39"/>
    </row>
    <row r="540" s="34" customFormat="1" ht="17.85" customHeight="1" spans="1:2">
      <c r="A540" s="125"/>
      <c r="B540" s="39"/>
    </row>
    <row r="541" s="34" customFormat="1" ht="17.85" customHeight="1" spans="1:2">
      <c r="A541" s="125"/>
      <c r="B541" s="39"/>
    </row>
    <row r="542" s="34" customFormat="1" ht="17.85" customHeight="1" spans="1:2">
      <c r="A542" s="125"/>
      <c r="B542" s="39"/>
    </row>
    <row r="543" s="34" customFormat="1" ht="17.85" customHeight="1" spans="1:2">
      <c r="A543" s="125"/>
      <c r="B543" s="39"/>
    </row>
    <row r="544" s="34" customFormat="1" ht="17.85" customHeight="1" spans="1:2">
      <c r="A544" s="125"/>
      <c r="B544" s="39"/>
    </row>
    <row r="545" s="34" customFormat="1" ht="17.85" customHeight="1" spans="1:2">
      <c r="A545" s="125"/>
      <c r="B545" s="39"/>
    </row>
    <row r="546" s="34" customFormat="1" ht="17.85" customHeight="1" spans="1:2">
      <c r="A546" s="125"/>
      <c r="B546" s="39"/>
    </row>
    <row r="547" s="34" customFormat="1" ht="17.85" customHeight="1" spans="1:2">
      <c r="A547" s="125"/>
      <c r="B547" s="39"/>
    </row>
    <row r="548" s="34" customFormat="1" ht="17.85" customHeight="1" spans="1:2">
      <c r="A548" s="125"/>
      <c r="B548" s="39"/>
    </row>
    <row r="549" s="34" customFormat="1" ht="17.85" customHeight="1" spans="1:2">
      <c r="A549" s="125"/>
      <c r="B549" s="39"/>
    </row>
    <row r="550" s="34" customFormat="1" ht="17.85" customHeight="1" spans="1:2">
      <c r="A550" s="125"/>
      <c r="B550" s="39"/>
    </row>
    <row r="551" s="34" customFormat="1" ht="17.85" customHeight="1" spans="1:2">
      <c r="A551" s="125"/>
      <c r="B551" s="39"/>
    </row>
    <row r="552" s="34" customFormat="1" ht="17.85" customHeight="1" spans="1:2">
      <c r="A552" s="125"/>
      <c r="B552" s="39"/>
    </row>
    <row r="553" s="34" customFormat="1" ht="17.85" customHeight="1" spans="1:2">
      <c r="A553" s="125"/>
      <c r="B553" s="39"/>
    </row>
    <row r="554" s="34" customFormat="1" ht="17.85" customHeight="1" spans="1:2">
      <c r="A554" s="125"/>
      <c r="B554" s="39"/>
    </row>
    <row r="555" s="34" customFormat="1" ht="17.85" customHeight="1" spans="1:2">
      <c r="A555" s="125"/>
      <c r="B555" s="39"/>
    </row>
    <row r="556" s="34" customFormat="1" ht="17.85" customHeight="1" spans="1:2">
      <c r="A556" s="125"/>
      <c r="B556" s="39"/>
    </row>
    <row r="557" s="34" customFormat="1" ht="17.85" customHeight="1" spans="1:2">
      <c r="A557" s="125"/>
      <c r="B557" s="39"/>
    </row>
    <row r="558" s="34" customFormat="1" ht="17.85" customHeight="1" spans="1:2">
      <c r="A558" s="125"/>
      <c r="B558" s="39"/>
    </row>
    <row r="559" s="34" customFormat="1" ht="17.85" customHeight="1" spans="1:2">
      <c r="A559" s="125"/>
      <c r="B559" s="39"/>
    </row>
    <row r="560" s="34" customFormat="1" ht="17.85" customHeight="1" spans="1:2">
      <c r="A560" s="125"/>
      <c r="B560" s="39"/>
    </row>
    <row r="561" s="34" customFormat="1" ht="17.85" customHeight="1" spans="1:2">
      <c r="A561" s="125"/>
      <c r="B561" s="39"/>
    </row>
    <row r="562" s="34" customFormat="1" ht="17.85" customHeight="1" spans="1:2">
      <c r="A562" s="125"/>
      <c r="B562" s="39"/>
    </row>
    <row r="563" s="34" customFormat="1" ht="17.85" customHeight="1" spans="1:2">
      <c r="A563" s="125"/>
      <c r="B563" s="39"/>
    </row>
    <row r="564" s="34" customFormat="1" ht="17.85" customHeight="1" spans="1:2">
      <c r="A564" s="125"/>
      <c r="B564" s="39"/>
    </row>
    <row r="565" s="34" customFormat="1" ht="17.85" customHeight="1" spans="1:2">
      <c r="A565" s="125"/>
      <c r="B565" s="39"/>
    </row>
    <row r="566" s="34" customFormat="1" ht="17.85" customHeight="1" spans="1:2">
      <c r="A566" s="125"/>
      <c r="B566" s="39"/>
    </row>
    <row r="567" s="34" customFormat="1" ht="17.85" customHeight="1" spans="1:2">
      <c r="A567" s="125"/>
      <c r="B567" s="39"/>
    </row>
    <row r="568" s="34" customFormat="1" ht="17.85" customHeight="1" spans="1:2">
      <c r="A568" s="125"/>
      <c r="B568" s="39"/>
    </row>
    <row r="569" s="34" customFormat="1" ht="17.85" customHeight="1" spans="1:2">
      <c r="A569" s="125"/>
      <c r="B569" s="39"/>
    </row>
    <row r="570" s="34" customFormat="1" ht="17.85" customHeight="1" spans="1:2">
      <c r="A570" s="125"/>
      <c r="B570" s="39"/>
    </row>
    <row r="571" s="34" customFormat="1" ht="17.85" customHeight="1" spans="1:2">
      <c r="A571" s="125"/>
      <c r="B571" s="39"/>
    </row>
    <row r="572" s="34" customFormat="1" ht="17.85" customHeight="1" spans="1:2">
      <c r="A572" s="125"/>
      <c r="B572" s="39"/>
    </row>
    <row r="573" s="34" customFormat="1" ht="17.85" customHeight="1" spans="1:2">
      <c r="A573" s="125"/>
      <c r="B573" s="39"/>
    </row>
    <row r="574" s="34" customFormat="1" ht="17.85" customHeight="1" spans="1:2">
      <c r="A574" s="125"/>
      <c r="B574" s="39"/>
    </row>
    <row r="575" s="34" customFormat="1" ht="17.85" customHeight="1" spans="1:2">
      <c r="A575" s="125"/>
      <c r="B575" s="39"/>
    </row>
    <row r="576" s="34" customFormat="1" ht="17.85" customHeight="1" spans="1:2">
      <c r="A576" s="125"/>
      <c r="B576" s="39"/>
    </row>
    <row r="577" s="34" customFormat="1" ht="17.85" customHeight="1" spans="1:2">
      <c r="A577" s="125"/>
      <c r="B577" s="39"/>
    </row>
    <row r="578" s="34" customFormat="1" ht="17.85" customHeight="1" spans="1:2">
      <c r="A578" s="125"/>
      <c r="B578" s="39"/>
    </row>
    <row r="579" s="34" customFormat="1" ht="17.85" customHeight="1" spans="1:2">
      <c r="A579" s="125"/>
      <c r="B579" s="39"/>
    </row>
    <row r="580" s="34" customFormat="1" ht="17.85" customHeight="1" spans="1:2">
      <c r="A580" s="125"/>
      <c r="B580" s="39"/>
    </row>
    <row r="581" s="34" customFormat="1" ht="17.85" customHeight="1" spans="1:2">
      <c r="A581" s="125"/>
      <c r="B581" s="39"/>
    </row>
    <row r="582" s="34" customFormat="1" ht="17.85" customHeight="1" spans="1:2">
      <c r="A582" s="125"/>
      <c r="B582" s="39"/>
    </row>
    <row r="583" s="34" customFormat="1" ht="17.85" customHeight="1" spans="1:2">
      <c r="A583" s="125"/>
      <c r="B583" s="39"/>
    </row>
    <row r="584" s="34" customFormat="1" ht="17.85" customHeight="1" spans="1:2">
      <c r="A584" s="125"/>
      <c r="B584" s="39"/>
    </row>
    <row r="585" s="34" customFormat="1" ht="17.85" customHeight="1" spans="1:2">
      <c r="A585" s="125"/>
      <c r="B585" s="39"/>
    </row>
    <row r="586" s="34" customFormat="1" ht="17.85" customHeight="1" spans="1:2">
      <c r="A586" s="125"/>
      <c r="B586" s="39"/>
    </row>
    <row r="587" s="34" customFormat="1" ht="17.85" customHeight="1" spans="1:2">
      <c r="A587" s="125"/>
      <c r="B587" s="39"/>
    </row>
    <row r="588" s="34" customFormat="1" ht="17.85" customHeight="1" spans="1:2">
      <c r="A588" s="125"/>
      <c r="B588" s="39"/>
    </row>
    <row r="589" s="34" customFormat="1" ht="17.85" customHeight="1" spans="1:2">
      <c r="A589" s="125"/>
      <c r="B589" s="39"/>
    </row>
    <row r="590" s="34" customFormat="1" ht="17.85" customHeight="1" spans="1:2">
      <c r="A590" s="125"/>
      <c r="B590" s="39"/>
    </row>
    <row r="591" s="34" customFormat="1" ht="17.85" customHeight="1" spans="1:2">
      <c r="A591" s="125"/>
      <c r="B591" s="39"/>
    </row>
    <row r="592" s="34" customFormat="1" ht="17.85" customHeight="1" spans="1:2">
      <c r="A592" s="125"/>
      <c r="B592" s="39"/>
    </row>
    <row r="593" s="34" customFormat="1" ht="17.85" customHeight="1" spans="1:2">
      <c r="A593" s="125"/>
      <c r="B593" s="39"/>
    </row>
    <row r="594" s="34" customFormat="1" ht="17.85" customHeight="1" spans="1:2">
      <c r="A594" s="125"/>
      <c r="B594" s="39"/>
    </row>
    <row r="595" s="34" customFormat="1" ht="17.85" customHeight="1" spans="1:2">
      <c r="A595" s="125"/>
      <c r="B595" s="39"/>
    </row>
    <row r="596" s="34" customFormat="1" ht="17.85" customHeight="1" spans="1:2">
      <c r="A596" s="125"/>
      <c r="B596" s="39"/>
    </row>
    <row r="597" s="34" customFormat="1" ht="17.85" customHeight="1" spans="1:2">
      <c r="A597" s="125"/>
      <c r="B597" s="39"/>
    </row>
    <row r="598" s="34" customFormat="1" ht="17.85" customHeight="1" spans="1:2">
      <c r="A598" s="125"/>
      <c r="B598" s="39"/>
    </row>
    <row r="599" s="34" customFormat="1" ht="17.85" customHeight="1" spans="1:2">
      <c r="A599" s="125"/>
      <c r="B599" s="39"/>
    </row>
    <row r="600" s="34" customFormat="1" ht="17.85" customHeight="1" spans="1:2">
      <c r="A600" s="125"/>
      <c r="B600" s="39"/>
    </row>
    <row r="601" s="34" customFormat="1" ht="17.85" customHeight="1" spans="1:2">
      <c r="A601" s="125"/>
      <c r="B601" s="39"/>
    </row>
    <row r="602" s="34" customFormat="1" ht="17.85" customHeight="1" spans="1:2">
      <c r="A602" s="125"/>
      <c r="B602" s="39"/>
    </row>
    <row r="603" s="34" customFormat="1" ht="17.85" customHeight="1" spans="1:2">
      <c r="A603" s="125"/>
      <c r="B603" s="39"/>
    </row>
    <row r="604" s="34" customFormat="1" ht="17.85" customHeight="1" spans="1:2">
      <c r="A604" s="125"/>
      <c r="B604" s="39"/>
    </row>
    <row r="605" s="34" customFormat="1" ht="17.85" customHeight="1" spans="1:2">
      <c r="A605" s="125"/>
      <c r="B605" s="39"/>
    </row>
    <row r="606" s="34" customFormat="1" ht="17.85" customHeight="1" spans="1:2">
      <c r="A606" s="125"/>
      <c r="B606" s="39"/>
    </row>
    <row r="607" s="34" customFormat="1" ht="17.85" customHeight="1" spans="1:2">
      <c r="A607" s="125"/>
      <c r="B607" s="39"/>
    </row>
    <row r="608" s="34" customFormat="1" ht="17.85" customHeight="1" spans="1:2">
      <c r="A608" s="125"/>
      <c r="B608" s="39"/>
    </row>
    <row r="609" s="34" customFormat="1" ht="17.85" customHeight="1" spans="1:2">
      <c r="A609" s="125"/>
      <c r="B609" s="39"/>
    </row>
    <row r="610" s="34" customFormat="1" ht="17.85" customHeight="1" spans="1:2">
      <c r="A610" s="125"/>
      <c r="B610" s="39"/>
    </row>
    <row r="611" s="34" customFormat="1" ht="17.85" customHeight="1" spans="1:2">
      <c r="A611" s="125"/>
      <c r="B611" s="39"/>
    </row>
    <row r="612" s="34" customFormat="1" ht="17.85" customHeight="1" spans="1:2">
      <c r="A612" s="125"/>
      <c r="B612" s="39"/>
    </row>
    <row r="613" s="34" customFormat="1" ht="17.85" customHeight="1" spans="1:2">
      <c r="A613" s="125"/>
      <c r="B613" s="39"/>
    </row>
    <row r="614" s="34" customFormat="1" ht="17.85" customHeight="1" spans="1:2">
      <c r="A614" s="125"/>
      <c r="B614" s="39"/>
    </row>
    <row r="615" s="34" customFormat="1" ht="17.85" customHeight="1" spans="1:2">
      <c r="A615" s="125"/>
      <c r="B615" s="39"/>
    </row>
    <row r="616" s="34" customFormat="1" ht="17.85" customHeight="1" spans="1:2">
      <c r="A616" s="125"/>
      <c r="B616" s="39"/>
    </row>
    <row r="617" s="34" customFormat="1" ht="17" customHeight="1" spans="1:2">
      <c r="A617" s="125"/>
      <c r="B617" s="39"/>
    </row>
    <row r="618" s="34" customFormat="1" ht="17" customHeight="1" spans="1:2">
      <c r="A618" s="125"/>
      <c r="B618" s="39"/>
    </row>
    <row r="619" s="34" customFormat="1" ht="17" customHeight="1" spans="1:2">
      <c r="A619" s="125"/>
      <c r="B619" s="39"/>
    </row>
    <row r="620" s="34" customFormat="1" ht="17" customHeight="1" spans="1:2">
      <c r="A620" s="125"/>
      <c r="B620" s="39"/>
    </row>
    <row r="621" s="34" customFormat="1" ht="17" customHeight="1" spans="1:2">
      <c r="A621" s="125"/>
      <c r="B621" s="39"/>
    </row>
    <row r="622" s="34" customFormat="1" ht="17" customHeight="1" spans="1:2">
      <c r="A622" s="125"/>
      <c r="B622" s="39"/>
    </row>
    <row r="623" s="34" customFormat="1" ht="17" customHeight="1" spans="1:2">
      <c r="A623" s="125"/>
      <c r="B623" s="39"/>
    </row>
    <row r="624" s="34" customFormat="1" ht="17" customHeight="1" spans="1:2">
      <c r="A624" s="125"/>
      <c r="B624" s="39"/>
    </row>
    <row r="625" s="34" customFormat="1" ht="17" customHeight="1" spans="1:2">
      <c r="A625" s="125"/>
      <c r="B625" s="39"/>
    </row>
    <row r="626" s="34" customFormat="1" ht="17" customHeight="1" spans="1:2">
      <c r="A626" s="125"/>
      <c r="B626" s="39"/>
    </row>
    <row r="627" s="34" customFormat="1" ht="17" customHeight="1" spans="1:2">
      <c r="A627" s="125"/>
      <c r="B627" s="39"/>
    </row>
    <row r="628" s="34" customFormat="1" ht="17" customHeight="1" spans="1:2">
      <c r="A628" s="125"/>
      <c r="B628" s="39"/>
    </row>
    <row r="629" s="34" customFormat="1" ht="17" customHeight="1" spans="1:2">
      <c r="A629" s="125"/>
      <c r="B629" s="39"/>
    </row>
    <row r="630" s="34" customFormat="1" ht="17" customHeight="1" spans="1:2">
      <c r="A630" s="125"/>
      <c r="B630" s="39"/>
    </row>
    <row r="631" s="34" customFormat="1" ht="17" customHeight="1" spans="1:2">
      <c r="A631" s="125"/>
      <c r="B631" s="39"/>
    </row>
    <row r="632" s="34" customFormat="1" ht="17" customHeight="1" spans="1:2">
      <c r="A632" s="125"/>
      <c r="B632" s="39"/>
    </row>
    <row r="633" s="34" customFormat="1" ht="17" customHeight="1" spans="1:2">
      <c r="A633" s="125"/>
      <c r="B633" s="39"/>
    </row>
    <row r="634" s="34" customFormat="1" ht="17" customHeight="1" spans="1:2">
      <c r="A634" s="125"/>
      <c r="B634" s="39"/>
    </row>
    <row r="635" s="34" customFormat="1" ht="17" customHeight="1" spans="1:2">
      <c r="A635" s="125"/>
      <c r="B635" s="39"/>
    </row>
    <row r="636" s="34" customFormat="1" ht="17" customHeight="1" spans="1:2">
      <c r="A636" s="125"/>
      <c r="B636" s="39"/>
    </row>
    <row r="637" s="34" customFormat="1" ht="17" customHeight="1" spans="1:2">
      <c r="A637" s="125"/>
      <c r="B637" s="39"/>
    </row>
    <row r="638" s="34" customFormat="1" ht="17" customHeight="1" spans="1:2">
      <c r="A638" s="125"/>
      <c r="B638" s="39"/>
    </row>
    <row r="639" s="34" customFormat="1" ht="17" customHeight="1" spans="1:2">
      <c r="A639" s="125"/>
      <c r="B639" s="39"/>
    </row>
    <row r="640" s="34" customFormat="1" ht="17" customHeight="1" spans="1:2">
      <c r="A640" s="125"/>
      <c r="B640" s="39"/>
    </row>
    <row r="641" s="34" customFormat="1" ht="17" customHeight="1" spans="1:2">
      <c r="A641" s="125"/>
      <c r="B641" s="39"/>
    </row>
    <row r="642" s="34" customFormat="1" ht="17" customHeight="1" spans="1:2">
      <c r="A642" s="125"/>
      <c r="B642" s="39"/>
    </row>
    <row r="643" s="34" customFormat="1" ht="17" customHeight="1" spans="1:2">
      <c r="A643" s="125"/>
      <c r="B643" s="39"/>
    </row>
    <row r="644" s="34" customFormat="1" ht="17" customHeight="1" spans="1:2">
      <c r="A644" s="125"/>
      <c r="B644" s="39"/>
    </row>
    <row r="645" s="34" customFormat="1" ht="17" customHeight="1" spans="1:2">
      <c r="A645" s="125"/>
      <c r="B645" s="39"/>
    </row>
    <row r="646" s="34" customFormat="1" ht="17" customHeight="1" spans="1:2">
      <c r="A646" s="125"/>
      <c r="B646" s="39"/>
    </row>
    <row r="647" s="34" customFormat="1" ht="17" customHeight="1" spans="1:2">
      <c r="A647" s="125"/>
      <c r="B647" s="39"/>
    </row>
    <row r="648" s="34" customFormat="1" ht="17" customHeight="1" spans="1:2">
      <c r="A648" s="125"/>
      <c r="B648" s="39"/>
    </row>
    <row r="649" s="34" customFormat="1" ht="17" customHeight="1" spans="1:2">
      <c r="A649" s="125"/>
      <c r="B649" s="39"/>
    </row>
    <row r="650" s="34" customFormat="1" ht="17" customHeight="1" spans="1:2">
      <c r="A650" s="125"/>
      <c r="B650" s="39"/>
    </row>
    <row r="651" s="34" customFormat="1" ht="17" customHeight="1" spans="1:2">
      <c r="A651" s="125"/>
      <c r="B651" s="39"/>
    </row>
    <row r="652" s="34" customFormat="1" ht="17" customHeight="1" spans="1:2">
      <c r="A652" s="125"/>
      <c r="B652" s="39"/>
    </row>
    <row r="653" s="34" customFormat="1" ht="17" customHeight="1" spans="1:2">
      <c r="A653" s="125"/>
      <c r="B653" s="39"/>
    </row>
    <row r="654" s="34" customFormat="1" ht="17" customHeight="1" spans="1:2">
      <c r="A654" s="125"/>
      <c r="B654" s="39"/>
    </row>
    <row r="655" s="34" customFormat="1" ht="17" customHeight="1" spans="1:2">
      <c r="A655" s="125"/>
      <c r="B655" s="39"/>
    </row>
    <row r="656" s="34" customFormat="1" ht="17" customHeight="1" spans="1:2">
      <c r="A656" s="125"/>
      <c r="B656" s="39"/>
    </row>
    <row r="657" s="34" customFormat="1" ht="17.85" customHeight="1" spans="1:2">
      <c r="A657" s="125"/>
      <c r="B657" s="39"/>
    </row>
    <row r="658" s="34" customFormat="1" ht="17.85" customHeight="1" spans="1:2">
      <c r="A658" s="125"/>
      <c r="B658" s="39"/>
    </row>
    <row r="659" s="34" customFormat="1" ht="17.85" customHeight="1" spans="1:2">
      <c r="A659" s="125"/>
      <c r="B659" s="39"/>
    </row>
    <row r="660" s="34" customFormat="1" ht="17.85" customHeight="1" spans="1:2">
      <c r="A660" s="125"/>
      <c r="B660" s="39"/>
    </row>
    <row r="661" s="34" customFormat="1" ht="17.85" customHeight="1" spans="1:2">
      <c r="A661" s="125"/>
      <c r="B661" s="39"/>
    </row>
    <row r="662" s="34" customFormat="1" ht="17" customHeight="1" spans="1:2">
      <c r="A662" s="125"/>
      <c r="B662" s="39"/>
    </row>
    <row r="663" s="34" customFormat="1" ht="17" customHeight="1" spans="1:2">
      <c r="A663" s="125"/>
      <c r="B663" s="39"/>
    </row>
    <row r="664" s="34" customFormat="1" ht="17" customHeight="1" spans="1:2">
      <c r="A664" s="125"/>
      <c r="B664" s="39"/>
    </row>
    <row r="665" s="34" customFormat="1" ht="17" customHeight="1" spans="1:2">
      <c r="A665" s="125"/>
      <c r="B665" s="39"/>
    </row>
    <row r="666" s="34" customFormat="1" ht="17" customHeight="1" spans="1:2">
      <c r="A666" s="125"/>
      <c r="B666" s="39"/>
    </row>
    <row r="667" s="34" customFormat="1" ht="17" customHeight="1" spans="1:2">
      <c r="A667" s="125"/>
      <c r="B667" s="39"/>
    </row>
    <row r="668" s="34" customFormat="1" ht="17.85" customHeight="1" spans="1:2">
      <c r="A668" s="125"/>
      <c r="B668" s="39"/>
    </row>
    <row r="669" s="34" customFormat="1" ht="17.85" customHeight="1" spans="1:2">
      <c r="A669" s="125"/>
      <c r="B669" s="39"/>
    </row>
    <row r="670" s="34" customFormat="1" ht="17.85" customHeight="1" spans="1:2">
      <c r="A670" s="125"/>
      <c r="B670" s="39"/>
    </row>
    <row r="671" s="34" customFormat="1" ht="17.85" customHeight="1" spans="1:2">
      <c r="A671" s="125"/>
      <c r="B671" s="39"/>
    </row>
    <row r="672" s="34" customFormat="1" ht="17" customHeight="1" spans="1:2">
      <c r="A672" s="125"/>
      <c r="B672" s="39"/>
    </row>
    <row r="673" s="34" customFormat="1" ht="17" customHeight="1" spans="1:2">
      <c r="A673" s="125"/>
      <c r="B673" s="39"/>
    </row>
    <row r="674" s="34" customFormat="1" ht="17.85" customHeight="1" spans="1:2">
      <c r="A674" s="125"/>
      <c r="B674" s="39"/>
    </row>
    <row r="675" s="34" customFormat="1" ht="17.85" customHeight="1" spans="1:2">
      <c r="A675" s="125"/>
      <c r="B675" s="39"/>
    </row>
    <row r="676" s="34" customFormat="1" ht="17.85" customHeight="1" spans="1:2">
      <c r="A676" s="68" t="s">
        <v>594</v>
      </c>
      <c r="B676" s="39">
        <v>66076</v>
      </c>
    </row>
    <row r="677" s="34" customFormat="1" ht="17" customHeight="1"/>
  </sheetData>
  <mergeCells count="3">
    <mergeCell ref="A1:B1"/>
    <mergeCell ref="A2:B2"/>
    <mergeCell ref="A3:B3"/>
  </mergeCells>
  <pageMargins left="0.295138888888889" right="0.295138888888889" top="0.393055555555556" bottom="0.393055555555556" header="0.393055555555556" footer="0.393055555555556"/>
  <pageSetup paperSize="12" scale="10" firstPageNumber="0" pageOrder="overThenDown" orientation="landscape" useFirstPageNumber="1"/>
  <headerFooter alignWithMargins="0" scaleWithDoc="0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4"/>
  <sheetViews>
    <sheetView showZeros="0" zoomScaleSheetLayoutView="60" workbookViewId="0">
      <pane ySplit="2" topLeftCell="A568" activePane="bottomLeft" state="frozen"/>
      <selection/>
      <selection pane="bottomLeft" activeCell="A4" sqref="$A4:$XFD602"/>
    </sheetView>
  </sheetViews>
  <sheetFormatPr defaultColWidth="8.75" defaultRowHeight="14.25" outlineLevelCol="7"/>
  <cols>
    <col min="1" max="1" width="38.625" style="12" customWidth="1"/>
    <col min="2" max="2" width="27" style="46" customWidth="1"/>
    <col min="3" max="3" width="27" style="12" customWidth="1"/>
    <col min="4" max="4" width="27" style="141" customWidth="1"/>
    <col min="5" max="32" width="9" style="12"/>
    <col min="33" max="16384" width="8.75" style="12"/>
  </cols>
  <sheetData>
    <row r="1" s="7" customFormat="1" spans="2:4">
      <c r="B1" s="62"/>
      <c r="D1" s="142"/>
    </row>
    <row r="2" s="8" customFormat="1" ht="28.5" spans="1:4">
      <c r="A2" s="35" t="s">
        <v>595</v>
      </c>
      <c r="B2" s="35"/>
      <c r="C2" s="35"/>
      <c r="D2" s="35"/>
    </row>
    <row r="3" s="7" customFormat="1" ht="20" customHeight="1" spans="2:4">
      <c r="B3" s="62"/>
      <c r="D3" s="143" t="s">
        <v>16</v>
      </c>
    </row>
    <row r="4" s="11" customFormat="1" ht="18" customHeight="1" spans="1:4">
      <c r="A4" s="144" t="s">
        <v>596</v>
      </c>
      <c r="B4" s="145" t="s">
        <v>597</v>
      </c>
      <c r="C4" s="50" t="s">
        <v>598</v>
      </c>
      <c r="D4" s="146" t="s">
        <v>20</v>
      </c>
    </row>
    <row r="5" s="11" customFormat="1" ht="18" customHeight="1" spans="1:4">
      <c r="A5" s="147" t="s">
        <v>599</v>
      </c>
      <c r="B5" s="148">
        <f>SUM(B6,B11,B16,B24,B30,B36,B42,B44,B49,B54,B59,B64,B69,B74,B77,B79,B82,B85,B89,B93,B98,B102,B106,B110,B115)</f>
        <v>22510</v>
      </c>
      <c r="C5" s="148">
        <f>SUM(C6,C11,C16,C24,C30,C36,C42,C44,C49,C54,C59,C64,C69,C74,C77,C79,C82,C85,C89,C93,C98,C102,C106,C110,C115)</f>
        <v>26607</v>
      </c>
      <c r="D5" s="149">
        <f t="shared" ref="D5:D17" si="0">C5/B5*100</f>
        <v>118.200799644602</v>
      </c>
    </row>
    <row r="6" s="11" customFormat="1" ht="18" customHeight="1" spans="1:4">
      <c r="A6" s="147" t="s">
        <v>600</v>
      </c>
      <c r="B6" s="148">
        <f>SUM(B7:B10)</f>
        <v>667</v>
      </c>
      <c r="C6" s="148">
        <f>SUM(C7:C10)</f>
        <v>606</v>
      </c>
      <c r="D6" s="149">
        <f t="shared" si="0"/>
        <v>90.8545727136432</v>
      </c>
    </row>
    <row r="7" s="10" customFormat="1" ht="18" customHeight="1" spans="1:4">
      <c r="A7" s="150" t="s">
        <v>601</v>
      </c>
      <c r="B7" s="151">
        <v>440</v>
      </c>
      <c r="C7" s="151">
        <v>534</v>
      </c>
      <c r="D7" s="149">
        <f t="shared" si="0"/>
        <v>121.363636363636</v>
      </c>
    </row>
    <row r="8" s="10" customFormat="1" ht="18" customHeight="1" spans="1:4">
      <c r="A8" s="150" t="s">
        <v>602</v>
      </c>
      <c r="B8" s="151">
        <v>0</v>
      </c>
      <c r="C8" s="151">
        <v>0</v>
      </c>
      <c r="D8" s="149" t="e">
        <f t="shared" si="0"/>
        <v>#DIV/0!</v>
      </c>
    </row>
    <row r="9" s="10" customFormat="1" ht="18" customHeight="1" spans="1:4">
      <c r="A9" s="150" t="s">
        <v>603</v>
      </c>
      <c r="B9" s="151">
        <v>0</v>
      </c>
      <c r="C9" s="151">
        <v>0</v>
      </c>
      <c r="D9" s="149" t="e">
        <f t="shared" si="0"/>
        <v>#DIV/0!</v>
      </c>
    </row>
    <row r="10" s="10" customFormat="1" ht="18" customHeight="1" spans="1:4">
      <c r="A10" s="150" t="s">
        <v>604</v>
      </c>
      <c r="B10" s="151">
        <v>227</v>
      </c>
      <c r="C10" s="151">
        <v>72</v>
      </c>
      <c r="D10" s="149">
        <f t="shared" si="0"/>
        <v>31.7180616740088</v>
      </c>
    </row>
    <row r="11" s="11" customFormat="1" ht="18" customHeight="1" spans="1:4">
      <c r="A11" s="147" t="s">
        <v>605</v>
      </c>
      <c r="B11" s="148">
        <f>SUM(B12:B15)</f>
        <v>402</v>
      </c>
      <c r="C11" s="148">
        <f>SUM(C12:C15)</f>
        <v>434</v>
      </c>
      <c r="D11" s="149">
        <f t="shared" si="0"/>
        <v>107.960199004975</v>
      </c>
    </row>
    <row r="12" s="10" customFormat="1" ht="18" customHeight="1" spans="1:4">
      <c r="A12" s="150" t="s">
        <v>601</v>
      </c>
      <c r="B12" s="151">
        <v>342</v>
      </c>
      <c r="C12" s="151">
        <v>377</v>
      </c>
      <c r="D12" s="149">
        <f t="shared" si="0"/>
        <v>110.233918128655</v>
      </c>
    </row>
    <row r="13" s="10" customFormat="1" ht="18" customHeight="1" spans="1:4">
      <c r="A13" s="150" t="s">
        <v>606</v>
      </c>
      <c r="B13" s="151">
        <v>0</v>
      </c>
      <c r="C13" s="151">
        <v>0</v>
      </c>
      <c r="D13" s="149" t="e">
        <f t="shared" si="0"/>
        <v>#DIV/0!</v>
      </c>
    </row>
    <row r="14" s="10" customFormat="1" ht="18" customHeight="1" spans="1:4">
      <c r="A14" s="150" t="s">
        <v>607</v>
      </c>
      <c r="B14" s="151">
        <v>5</v>
      </c>
      <c r="C14" s="151">
        <v>0</v>
      </c>
      <c r="D14" s="149">
        <f t="shared" si="0"/>
        <v>0</v>
      </c>
    </row>
    <row r="15" s="10" customFormat="1" ht="18" customHeight="1" spans="1:4">
      <c r="A15" s="150" t="s">
        <v>608</v>
      </c>
      <c r="B15" s="151">
        <v>55</v>
      </c>
      <c r="C15" s="151">
        <v>57</v>
      </c>
      <c r="D15" s="149">
        <f t="shared" si="0"/>
        <v>103.636363636364</v>
      </c>
    </row>
    <row r="16" s="11" customFormat="1" ht="18" customHeight="1" spans="1:4">
      <c r="A16" s="147" t="s">
        <v>609</v>
      </c>
      <c r="B16" s="148">
        <f>SUM(B17:B23)</f>
        <v>8532</v>
      </c>
      <c r="C16" s="148">
        <f>SUM(C17:C23)</f>
        <v>10228</v>
      </c>
      <c r="D16" s="149">
        <f t="shared" si="0"/>
        <v>119.878105954055</v>
      </c>
    </row>
    <row r="17" s="10" customFormat="1" ht="18" customHeight="1" spans="1:4">
      <c r="A17" s="150" t="s">
        <v>601</v>
      </c>
      <c r="B17" s="151">
        <v>3708</v>
      </c>
      <c r="C17" s="151">
        <v>4140</v>
      </c>
      <c r="D17" s="149">
        <f t="shared" si="0"/>
        <v>111.650485436893</v>
      </c>
    </row>
    <row r="18" s="10" customFormat="1" ht="18" customHeight="1" spans="1:4">
      <c r="A18" s="150" t="s">
        <v>610</v>
      </c>
      <c r="B18" s="151">
        <v>0</v>
      </c>
      <c r="C18" s="151">
        <v>0</v>
      </c>
      <c r="D18" s="149">
        <v>0</v>
      </c>
    </row>
    <row r="19" s="10" customFormat="1" ht="18" customHeight="1" spans="1:4">
      <c r="A19" s="150" t="s">
        <v>611</v>
      </c>
      <c r="B19" s="151">
        <v>2349</v>
      </c>
      <c r="C19" s="151">
        <v>3499</v>
      </c>
      <c r="D19" s="149">
        <f t="shared" ref="D19:D26" si="1">C19/B19*100</f>
        <v>148.957002979991</v>
      </c>
    </row>
    <row r="20" s="10" customFormat="1" ht="18" customHeight="1" spans="1:4">
      <c r="A20" s="150" t="s">
        <v>612</v>
      </c>
      <c r="B20" s="151">
        <v>345</v>
      </c>
      <c r="C20" s="151">
        <v>492</v>
      </c>
      <c r="D20" s="149">
        <f t="shared" si="1"/>
        <v>142.608695652174</v>
      </c>
    </row>
    <row r="21" s="10" customFormat="1" ht="18" customHeight="1" spans="1:4">
      <c r="A21" s="150" t="s">
        <v>613</v>
      </c>
      <c r="B21" s="151">
        <v>394</v>
      </c>
      <c r="C21" s="151">
        <v>401</v>
      </c>
      <c r="D21" s="149">
        <f t="shared" si="1"/>
        <v>101.776649746193</v>
      </c>
    </row>
    <row r="22" s="10" customFormat="1" ht="18" customHeight="1" spans="1:4">
      <c r="A22" s="150" t="s">
        <v>607</v>
      </c>
      <c r="B22" s="151">
        <v>200</v>
      </c>
      <c r="C22" s="151">
        <v>215</v>
      </c>
      <c r="D22" s="149">
        <f t="shared" si="1"/>
        <v>107.5</v>
      </c>
    </row>
    <row r="23" s="10" customFormat="1" ht="18" customHeight="1" spans="1:4">
      <c r="A23" s="150" t="s">
        <v>614</v>
      </c>
      <c r="B23" s="151">
        <v>1536</v>
      </c>
      <c r="C23" s="151">
        <v>1481</v>
      </c>
      <c r="D23" s="149">
        <f t="shared" si="1"/>
        <v>96.4192708333333</v>
      </c>
    </row>
    <row r="24" s="11" customFormat="1" ht="18" customHeight="1" spans="1:4">
      <c r="A24" s="147" t="s">
        <v>615</v>
      </c>
      <c r="B24" s="148">
        <f>SUM(B25:B29)</f>
        <v>395</v>
      </c>
      <c r="C24" s="148">
        <f>SUM(C25:C29)</f>
        <v>384</v>
      </c>
      <c r="D24" s="149">
        <f t="shared" si="1"/>
        <v>97.2151898734177</v>
      </c>
    </row>
    <row r="25" s="10" customFormat="1" ht="18" customHeight="1" spans="1:4">
      <c r="A25" s="150" t="s">
        <v>601</v>
      </c>
      <c r="B25" s="151">
        <v>249</v>
      </c>
      <c r="C25" s="151">
        <v>263</v>
      </c>
      <c r="D25" s="149">
        <f t="shared" si="1"/>
        <v>105.622489959839</v>
      </c>
    </row>
    <row r="26" s="10" customFormat="1" ht="18" customHeight="1" spans="1:4">
      <c r="A26" s="150" t="s">
        <v>616</v>
      </c>
      <c r="B26" s="151">
        <v>28</v>
      </c>
      <c r="C26" s="151">
        <v>0</v>
      </c>
      <c r="D26" s="149">
        <f t="shared" si="1"/>
        <v>0</v>
      </c>
    </row>
    <row r="27" s="10" customFormat="1" ht="18" customHeight="1" spans="1:4">
      <c r="A27" s="150" t="s">
        <v>617</v>
      </c>
      <c r="B27" s="151">
        <v>0</v>
      </c>
      <c r="C27" s="151">
        <v>33</v>
      </c>
      <c r="D27" s="149"/>
    </row>
    <row r="28" s="10" customFormat="1" ht="18" customHeight="1" spans="1:4">
      <c r="A28" s="150" t="s">
        <v>607</v>
      </c>
      <c r="B28" s="151">
        <v>38</v>
      </c>
      <c r="C28" s="151">
        <v>38</v>
      </c>
      <c r="D28" s="149">
        <f t="shared" ref="D28:D31" si="2">C28/B28*100</f>
        <v>100</v>
      </c>
    </row>
    <row r="29" s="10" customFormat="1" ht="18" customHeight="1" spans="1:4">
      <c r="A29" s="152" t="s">
        <v>618</v>
      </c>
      <c r="B29" s="151">
        <v>80</v>
      </c>
      <c r="C29" s="151">
        <v>50</v>
      </c>
      <c r="D29" s="149">
        <f t="shared" si="2"/>
        <v>62.5</v>
      </c>
    </row>
    <row r="30" s="11" customFormat="1" ht="18" customHeight="1" spans="1:4">
      <c r="A30" s="153" t="s">
        <v>619</v>
      </c>
      <c r="B30" s="148">
        <f>SUM(B31:B35)</f>
        <v>320</v>
      </c>
      <c r="C30" s="148">
        <f>SUM(C31:C35)</f>
        <v>508</v>
      </c>
      <c r="D30" s="149">
        <f t="shared" si="2"/>
        <v>158.75</v>
      </c>
    </row>
    <row r="31" s="10" customFormat="1" ht="18" customHeight="1" spans="1:4">
      <c r="A31" s="150" t="s">
        <v>601</v>
      </c>
      <c r="B31" s="151">
        <v>201</v>
      </c>
      <c r="C31" s="151">
        <v>282</v>
      </c>
      <c r="D31" s="149">
        <f t="shared" si="2"/>
        <v>140.298507462687</v>
      </c>
    </row>
    <row r="32" s="10" customFormat="1" ht="18" customHeight="1" spans="1:4">
      <c r="A32" s="150" t="s">
        <v>620</v>
      </c>
      <c r="B32" s="151">
        <v>0</v>
      </c>
      <c r="C32" s="151">
        <v>0</v>
      </c>
      <c r="D32" s="149"/>
    </row>
    <row r="33" s="10" customFormat="1" ht="18" customHeight="1" spans="1:4">
      <c r="A33" s="150" t="s">
        <v>621</v>
      </c>
      <c r="B33" s="151">
        <v>18</v>
      </c>
      <c r="C33" s="151">
        <v>123</v>
      </c>
      <c r="D33" s="149">
        <f t="shared" ref="D33:D55" si="3">C33/B33*100</f>
        <v>683.333333333333</v>
      </c>
    </row>
    <row r="34" s="10" customFormat="1" ht="18" customHeight="1" spans="1:4">
      <c r="A34" s="150" t="s">
        <v>607</v>
      </c>
      <c r="B34" s="151">
        <v>101</v>
      </c>
      <c r="C34" s="151">
        <v>103</v>
      </c>
      <c r="D34" s="149">
        <f t="shared" si="3"/>
        <v>101.980198019802</v>
      </c>
    </row>
    <row r="35" s="10" customFormat="1" ht="18" customHeight="1" spans="1:4">
      <c r="A35" s="150" t="s">
        <v>622</v>
      </c>
      <c r="B35" s="151">
        <v>0</v>
      </c>
      <c r="C35" s="151">
        <v>0</v>
      </c>
      <c r="D35" s="149">
        <v>0</v>
      </c>
    </row>
    <row r="36" s="11" customFormat="1" ht="18" customHeight="1" spans="1:4">
      <c r="A36" s="147" t="s">
        <v>623</v>
      </c>
      <c r="B36" s="148">
        <f>SUM(B37:B41)</f>
        <v>3346</v>
      </c>
      <c r="C36" s="148">
        <f>SUM(C37:C41)</f>
        <v>4015</v>
      </c>
      <c r="D36" s="149">
        <f t="shared" si="3"/>
        <v>119.994022713688</v>
      </c>
    </row>
    <row r="37" s="10" customFormat="1" ht="18" customHeight="1" spans="1:4">
      <c r="A37" s="150" t="s">
        <v>601</v>
      </c>
      <c r="B37" s="151">
        <v>316</v>
      </c>
      <c r="C37" s="151">
        <v>412</v>
      </c>
      <c r="D37" s="149">
        <f t="shared" si="3"/>
        <v>130.379746835443</v>
      </c>
    </row>
    <row r="38" s="10" customFormat="1" ht="18" customHeight="1" spans="1:4">
      <c r="A38" s="150" t="s">
        <v>624</v>
      </c>
      <c r="B38" s="151">
        <v>1970</v>
      </c>
      <c r="C38" s="151">
        <v>2701</v>
      </c>
      <c r="D38" s="149">
        <f t="shared" si="3"/>
        <v>137.106598984772</v>
      </c>
    </row>
    <row r="39" s="10" customFormat="1" ht="18" customHeight="1" spans="1:4">
      <c r="A39" s="150" t="s">
        <v>610</v>
      </c>
      <c r="B39" s="151">
        <v>3</v>
      </c>
      <c r="C39" s="151">
        <v>4</v>
      </c>
      <c r="D39" s="149">
        <f t="shared" si="3"/>
        <v>133.333333333333</v>
      </c>
    </row>
    <row r="40" s="10" customFormat="1" ht="18" customHeight="1" spans="1:4">
      <c r="A40" s="150" t="s">
        <v>625</v>
      </c>
      <c r="B40" s="151">
        <v>36</v>
      </c>
      <c r="C40" s="151">
        <v>186</v>
      </c>
      <c r="D40" s="149">
        <f t="shared" si="3"/>
        <v>516.666666666667</v>
      </c>
    </row>
    <row r="41" s="10" customFormat="1" ht="18" customHeight="1" spans="1:4">
      <c r="A41" s="150" t="s">
        <v>626</v>
      </c>
      <c r="B41" s="151">
        <v>1021</v>
      </c>
      <c r="C41" s="151">
        <v>712</v>
      </c>
      <c r="D41" s="149">
        <f t="shared" si="3"/>
        <v>69.7355533790402</v>
      </c>
    </row>
    <row r="42" s="11" customFormat="1" ht="18" customHeight="1" spans="1:4">
      <c r="A42" s="147" t="s">
        <v>627</v>
      </c>
      <c r="B42" s="148">
        <f>SUM(B43:B43)</f>
        <v>881</v>
      </c>
      <c r="C42" s="148">
        <f>SUM(C43:C43)</f>
        <v>935</v>
      </c>
      <c r="D42" s="149">
        <f t="shared" si="3"/>
        <v>106.129398410897</v>
      </c>
    </row>
    <row r="43" s="10" customFormat="1" ht="18" customHeight="1" spans="1:4">
      <c r="A43" s="150" t="s">
        <v>628</v>
      </c>
      <c r="B43" s="151">
        <v>881</v>
      </c>
      <c r="C43" s="151">
        <v>935</v>
      </c>
      <c r="D43" s="149">
        <f t="shared" si="3"/>
        <v>106.129398410897</v>
      </c>
    </row>
    <row r="44" s="11" customFormat="1" ht="18" customHeight="1" spans="1:4">
      <c r="A44" s="147" t="s">
        <v>629</v>
      </c>
      <c r="B44" s="148">
        <f>SUM(B45:B48)</f>
        <v>460</v>
      </c>
      <c r="C44" s="148">
        <f>SUM(C45:C48)</f>
        <v>365</v>
      </c>
      <c r="D44" s="149">
        <f t="shared" si="3"/>
        <v>79.3478260869565</v>
      </c>
    </row>
    <row r="45" s="10" customFormat="1" ht="18" customHeight="1" spans="1:4">
      <c r="A45" s="150" t="s">
        <v>601</v>
      </c>
      <c r="B45" s="151">
        <v>175</v>
      </c>
      <c r="C45" s="151">
        <v>207</v>
      </c>
      <c r="D45" s="149">
        <f t="shared" si="3"/>
        <v>118.285714285714</v>
      </c>
    </row>
    <row r="46" s="10" customFormat="1" ht="18" customHeight="1" spans="1:4">
      <c r="A46" s="150" t="s">
        <v>610</v>
      </c>
      <c r="B46" s="151">
        <v>10</v>
      </c>
      <c r="C46" s="151">
        <v>5</v>
      </c>
      <c r="D46" s="149">
        <f t="shared" si="3"/>
        <v>50</v>
      </c>
    </row>
    <row r="47" s="10" customFormat="1" ht="18" customHeight="1" spans="1:4">
      <c r="A47" s="150" t="s">
        <v>607</v>
      </c>
      <c r="B47" s="151">
        <v>52</v>
      </c>
      <c r="C47" s="151">
        <v>53</v>
      </c>
      <c r="D47" s="149">
        <f t="shared" si="3"/>
        <v>101.923076923077</v>
      </c>
    </row>
    <row r="48" s="10" customFormat="1" ht="18" customHeight="1" spans="1:4">
      <c r="A48" s="150" t="s">
        <v>630</v>
      </c>
      <c r="B48" s="151">
        <v>223</v>
      </c>
      <c r="C48" s="151">
        <v>100</v>
      </c>
      <c r="D48" s="149">
        <f t="shared" si="3"/>
        <v>44.8430493273543</v>
      </c>
    </row>
    <row r="49" s="11" customFormat="1" ht="18" customHeight="1" spans="1:4">
      <c r="A49" s="147" t="s">
        <v>631</v>
      </c>
      <c r="B49" s="148">
        <f>SUM(B50:B53)</f>
        <v>173</v>
      </c>
      <c r="C49" s="148">
        <f>SUM(C50:C53)</f>
        <v>174</v>
      </c>
      <c r="D49" s="149">
        <f t="shared" si="3"/>
        <v>100.578034682081</v>
      </c>
    </row>
    <row r="50" s="10" customFormat="1" ht="18" customHeight="1" spans="1:4">
      <c r="A50" s="150" t="s">
        <v>601</v>
      </c>
      <c r="B50" s="151">
        <v>85</v>
      </c>
      <c r="C50" s="151">
        <v>91</v>
      </c>
      <c r="D50" s="149">
        <f t="shared" si="3"/>
        <v>107.058823529412</v>
      </c>
    </row>
    <row r="51" s="10" customFormat="1" ht="18" customHeight="1" spans="1:4">
      <c r="A51" s="150" t="s">
        <v>632</v>
      </c>
      <c r="B51" s="151">
        <v>0</v>
      </c>
      <c r="C51" s="151">
        <v>0</v>
      </c>
      <c r="D51" s="149" t="e">
        <f t="shared" si="3"/>
        <v>#DIV/0!</v>
      </c>
    </row>
    <row r="52" s="10" customFormat="1" ht="18" customHeight="1" spans="1:4">
      <c r="A52" s="150" t="s">
        <v>607</v>
      </c>
      <c r="B52" s="151">
        <v>14</v>
      </c>
      <c r="C52" s="151">
        <v>16</v>
      </c>
      <c r="D52" s="149">
        <f t="shared" si="3"/>
        <v>114.285714285714</v>
      </c>
    </row>
    <row r="53" s="10" customFormat="1" ht="18" customHeight="1" spans="1:4">
      <c r="A53" s="150" t="s">
        <v>633</v>
      </c>
      <c r="B53" s="151">
        <v>74</v>
      </c>
      <c r="C53" s="151">
        <v>67</v>
      </c>
      <c r="D53" s="149">
        <f t="shared" si="3"/>
        <v>90.5405405405405</v>
      </c>
    </row>
    <row r="54" s="11" customFormat="1" ht="18" customHeight="1" spans="1:4">
      <c r="A54" s="147" t="s">
        <v>634</v>
      </c>
      <c r="B54" s="148">
        <f>SUM(B55:B58)</f>
        <v>1602</v>
      </c>
      <c r="C54" s="148">
        <f>SUM(C55:C58)</f>
        <v>1664</v>
      </c>
      <c r="D54" s="149">
        <f t="shared" si="3"/>
        <v>103.870162297129</v>
      </c>
    </row>
    <row r="55" s="10" customFormat="1" ht="18" customHeight="1" spans="1:4">
      <c r="A55" s="150" t="s">
        <v>601</v>
      </c>
      <c r="B55" s="151">
        <v>1136</v>
      </c>
      <c r="C55" s="151">
        <v>1088</v>
      </c>
      <c r="D55" s="149">
        <f t="shared" si="3"/>
        <v>95.7746478873239</v>
      </c>
    </row>
    <row r="56" s="10" customFormat="1" ht="18" customHeight="1" spans="1:4">
      <c r="A56" s="150" t="s">
        <v>610</v>
      </c>
      <c r="B56" s="151">
        <v>0</v>
      </c>
      <c r="C56" s="151">
        <v>0</v>
      </c>
      <c r="D56" s="149"/>
    </row>
    <row r="57" s="10" customFormat="1" ht="18" customHeight="1" spans="1:4">
      <c r="A57" s="150" t="s">
        <v>607</v>
      </c>
      <c r="B57" s="151">
        <v>363</v>
      </c>
      <c r="C57" s="151">
        <v>386</v>
      </c>
      <c r="D57" s="149">
        <f t="shared" ref="D57:D63" si="4">C57/B57*100</f>
        <v>106.33608815427</v>
      </c>
    </row>
    <row r="58" s="10" customFormat="1" ht="18" customHeight="1" spans="1:4">
      <c r="A58" s="150" t="s">
        <v>635</v>
      </c>
      <c r="B58" s="151">
        <v>103</v>
      </c>
      <c r="C58" s="151">
        <v>190</v>
      </c>
      <c r="D58" s="149">
        <f t="shared" si="4"/>
        <v>184.466019417476</v>
      </c>
    </row>
    <row r="59" s="11" customFormat="1" ht="18" customHeight="1" spans="1:4">
      <c r="A59" s="147" t="s">
        <v>636</v>
      </c>
      <c r="B59" s="148">
        <f>SUM(B60:B63)</f>
        <v>367</v>
      </c>
      <c r="C59" s="148">
        <f>SUM(C60:C63)</f>
        <v>343</v>
      </c>
      <c r="D59" s="149">
        <f t="shared" si="4"/>
        <v>93.4604904632153</v>
      </c>
    </row>
    <row r="60" s="10" customFormat="1" ht="18" customHeight="1" spans="1:4">
      <c r="A60" s="150" t="s">
        <v>601</v>
      </c>
      <c r="B60" s="151">
        <v>239</v>
      </c>
      <c r="C60" s="151">
        <v>318</v>
      </c>
      <c r="D60" s="149">
        <f t="shared" si="4"/>
        <v>133.054393305439</v>
      </c>
    </row>
    <row r="61" s="10" customFormat="1" ht="18" customHeight="1" spans="1:4">
      <c r="A61" s="150" t="s">
        <v>637</v>
      </c>
      <c r="B61" s="151">
        <v>40</v>
      </c>
      <c r="C61" s="151">
        <v>0</v>
      </c>
      <c r="D61" s="149">
        <f t="shared" si="4"/>
        <v>0</v>
      </c>
    </row>
    <row r="62" s="10" customFormat="1" ht="18" customHeight="1" spans="1:4">
      <c r="A62" s="150" t="s">
        <v>607</v>
      </c>
      <c r="B62" s="151">
        <v>17</v>
      </c>
      <c r="C62" s="151">
        <v>16</v>
      </c>
      <c r="D62" s="149">
        <f t="shared" si="4"/>
        <v>94.1176470588235</v>
      </c>
    </row>
    <row r="63" s="10" customFormat="1" ht="18" customHeight="1" spans="1:4">
      <c r="A63" s="150" t="s">
        <v>638</v>
      </c>
      <c r="B63" s="151">
        <v>71</v>
      </c>
      <c r="C63" s="151">
        <v>9</v>
      </c>
      <c r="D63" s="149">
        <f t="shared" si="4"/>
        <v>12.6760563380282</v>
      </c>
    </row>
    <row r="64" s="11" customFormat="1" ht="18" customHeight="1" spans="1:4">
      <c r="A64" s="147" t="s">
        <v>639</v>
      </c>
      <c r="B64" s="154">
        <f>SUM(B65:B68)</f>
        <v>0</v>
      </c>
      <c r="C64" s="148">
        <f>SUM(C65:C68)</f>
        <v>0</v>
      </c>
      <c r="D64" s="149"/>
    </row>
    <row r="65" s="10" customFormat="1" ht="18" customHeight="1" spans="1:4">
      <c r="A65" s="150" t="s">
        <v>601</v>
      </c>
      <c r="B65" s="155">
        <v>0</v>
      </c>
      <c r="C65" s="151"/>
      <c r="D65" s="149"/>
    </row>
    <row r="66" s="10" customFormat="1" ht="18" customHeight="1" spans="1:4">
      <c r="A66" s="150" t="s">
        <v>610</v>
      </c>
      <c r="B66" s="155">
        <v>0</v>
      </c>
      <c r="C66" s="151"/>
      <c r="D66" s="149">
        <v>0</v>
      </c>
    </row>
    <row r="67" s="10" customFormat="1" ht="18" customHeight="1" spans="1:4">
      <c r="A67" s="150" t="s">
        <v>607</v>
      </c>
      <c r="B67" s="155">
        <v>0</v>
      </c>
      <c r="C67" s="151"/>
      <c r="D67" s="149">
        <v>0</v>
      </c>
    </row>
    <row r="68" s="10" customFormat="1" ht="18" customHeight="1" spans="1:4">
      <c r="A68" s="150" t="s">
        <v>640</v>
      </c>
      <c r="B68" s="155">
        <v>0</v>
      </c>
      <c r="C68" s="151"/>
      <c r="D68" s="149">
        <v>0</v>
      </c>
    </row>
    <row r="69" s="11" customFormat="1" ht="18" customHeight="1" spans="1:4">
      <c r="A69" s="147" t="s">
        <v>641</v>
      </c>
      <c r="B69" s="154">
        <f>SUM(B70:B73)</f>
        <v>0</v>
      </c>
      <c r="C69" s="148">
        <f>SUM(C70:C73)</f>
        <v>0</v>
      </c>
      <c r="D69" s="149" t="e">
        <f t="shared" ref="D69:D73" si="5">C69/B69*100</f>
        <v>#DIV/0!</v>
      </c>
    </row>
    <row r="70" s="10" customFormat="1" ht="18" customHeight="1" spans="1:4">
      <c r="A70" s="150" t="s">
        <v>601</v>
      </c>
      <c r="B70" s="155"/>
      <c r="C70" s="151"/>
      <c r="D70" s="149" t="e">
        <f t="shared" si="5"/>
        <v>#DIV/0!</v>
      </c>
    </row>
    <row r="71" s="10" customFormat="1" ht="18" customHeight="1" spans="1:4">
      <c r="A71" s="150" t="s">
        <v>642</v>
      </c>
      <c r="B71" s="155"/>
      <c r="C71" s="151"/>
      <c r="D71" s="149" t="e">
        <f t="shared" si="5"/>
        <v>#DIV/0!</v>
      </c>
    </row>
    <row r="72" s="10" customFormat="1" ht="18" customHeight="1" spans="1:4">
      <c r="A72" s="150" t="s">
        <v>607</v>
      </c>
      <c r="B72" s="155"/>
      <c r="C72" s="151"/>
      <c r="D72" s="149" t="e">
        <f t="shared" si="5"/>
        <v>#DIV/0!</v>
      </c>
    </row>
    <row r="73" s="10" customFormat="1" ht="18" customHeight="1" spans="1:4">
      <c r="A73" s="150" t="s">
        <v>643</v>
      </c>
      <c r="B73" s="155"/>
      <c r="C73" s="151"/>
      <c r="D73" s="149" t="e">
        <f t="shared" si="5"/>
        <v>#DIV/0!</v>
      </c>
    </row>
    <row r="74" s="11" customFormat="1" ht="18" customHeight="1" spans="1:4">
      <c r="A74" s="147" t="s">
        <v>644</v>
      </c>
      <c r="B74" s="154">
        <f>SUM(B75:B76)</f>
        <v>0</v>
      </c>
      <c r="C74" s="148">
        <f>SUM(C75:C76)</f>
        <v>0</v>
      </c>
      <c r="D74" s="149">
        <v>0</v>
      </c>
    </row>
    <row r="75" s="10" customFormat="1" ht="18" customHeight="1" spans="1:4">
      <c r="A75" s="150" t="s">
        <v>601</v>
      </c>
      <c r="B75" s="155">
        <v>0</v>
      </c>
      <c r="C75" s="151"/>
      <c r="D75" s="149">
        <v>0</v>
      </c>
    </row>
    <row r="76" s="10" customFormat="1" ht="18" customHeight="1" spans="1:4">
      <c r="A76" s="150" t="s">
        <v>645</v>
      </c>
      <c r="B76" s="155">
        <v>0</v>
      </c>
      <c r="C76" s="151"/>
      <c r="D76" s="149">
        <v>0</v>
      </c>
    </row>
    <row r="77" s="11" customFormat="1" ht="18" customHeight="1" spans="1:4">
      <c r="A77" s="147" t="s">
        <v>646</v>
      </c>
      <c r="B77" s="154">
        <f>SUM(B78:B78)</f>
        <v>4</v>
      </c>
      <c r="C77" s="148">
        <f>SUM(C78:C78)</f>
        <v>0</v>
      </c>
      <c r="D77" s="149">
        <f t="shared" ref="D77:D90" si="6">C77/B77*100</f>
        <v>0</v>
      </c>
    </row>
    <row r="78" s="10" customFormat="1" ht="18" customHeight="1" spans="1:4">
      <c r="A78" s="150" t="s">
        <v>601</v>
      </c>
      <c r="B78" s="155">
        <v>4</v>
      </c>
      <c r="C78" s="151">
        <v>0</v>
      </c>
      <c r="D78" s="149">
        <f t="shared" si="6"/>
        <v>0</v>
      </c>
    </row>
    <row r="79" s="11" customFormat="1" ht="18" customHeight="1" spans="1:4">
      <c r="A79" s="147" t="s">
        <v>647</v>
      </c>
      <c r="B79" s="148">
        <f>SUM(B80:B81)</f>
        <v>105</v>
      </c>
      <c r="C79" s="148">
        <f>SUM(C80:C81)</f>
        <v>144</v>
      </c>
      <c r="D79" s="149">
        <f t="shared" si="6"/>
        <v>137.142857142857</v>
      </c>
    </row>
    <row r="80" s="10" customFormat="1" ht="18" customHeight="1" spans="1:4">
      <c r="A80" s="150" t="s">
        <v>648</v>
      </c>
      <c r="B80" s="151">
        <v>105</v>
      </c>
      <c r="C80" s="151">
        <v>144</v>
      </c>
      <c r="D80" s="149">
        <f t="shared" si="6"/>
        <v>137.142857142857</v>
      </c>
    </row>
    <row r="81" s="10" customFormat="1" ht="18" customHeight="1" spans="1:4">
      <c r="A81" s="150" t="s">
        <v>649</v>
      </c>
      <c r="B81" s="151">
        <v>0</v>
      </c>
      <c r="C81" s="151">
        <v>0</v>
      </c>
      <c r="D81" s="149" t="e">
        <f t="shared" si="6"/>
        <v>#DIV/0!</v>
      </c>
    </row>
    <row r="82" s="11" customFormat="1" ht="18" customHeight="1" spans="1:4">
      <c r="A82" s="147" t="s">
        <v>650</v>
      </c>
      <c r="B82" s="148">
        <f>SUM(B83:B84)</f>
        <v>49</v>
      </c>
      <c r="C82" s="148">
        <f>SUM(C83:C84)</f>
        <v>40</v>
      </c>
      <c r="D82" s="149">
        <f t="shared" si="6"/>
        <v>81.6326530612245</v>
      </c>
    </row>
    <row r="83" s="10" customFormat="1" ht="18" customHeight="1" spans="1:4">
      <c r="A83" s="150" t="s">
        <v>601</v>
      </c>
      <c r="B83" s="151">
        <v>33</v>
      </c>
      <c r="C83" s="151">
        <v>38</v>
      </c>
      <c r="D83" s="149">
        <f t="shared" si="6"/>
        <v>115.151515151515</v>
      </c>
    </row>
    <row r="84" s="10" customFormat="1" ht="18" customHeight="1" spans="1:4">
      <c r="A84" s="150" t="s">
        <v>651</v>
      </c>
      <c r="B84" s="151">
        <v>16</v>
      </c>
      <c r="C84" s="151">
        <v>2</v>
      </c>
      <c r="D84" s="149">
        <f t="shared" si="6"/>
        <v>12.5</v>
      </c>
    </row>
    <row r="85" s="11" customFormat="1" ht="18" customHeight="1" spans="1:4">
      <c r="A85" s="147" t="s">
        <v>652</v>
      </c>
      <c r="B85" s="148">
        <f>SUM(B86:B88)</f>
        <v>455</v>
      </c>
      <c r="C85" s="148">
        <f>SUM(C86:C88)</f>
        <v>598</v>
      </c>
      <c r="D85" s="149">
        <f t="shared" si="6"/>
        <v>131.428571428571</v>
      </c>
    </row>
    <row r="86" s="10" customFormat="1" ht="18" customHeight="1" spans="1:4">
      <c r="A86" s="150" t="s">
        <v>601</v>
      </c>
      <c r="B86" s="151">
        <v>382</v>
      </c>
      <c r="C86" s="151">
        <v>177</v>
      </c>
      <c r="D86" s="149">
        <f t="shared" si="6"/>
        <v>46.3350785340314</v>
      </c>
    </row>
    <row r="87" s="10" customFormat="1" ht="18" customHeight="1" spans="1:4">
      <c r="A87" s="150" t="s">
        <v>610</v>
      </c>
      <c r="B87" s="151">
        <v>10</v>
      </c>
      <c r="C87" s="151">
        <v>400</v>
      </c>
      <c r="D87" s="149">
        <f t="shared" si="6"/>
        <v>4000</v>
      </c>
    </row>
    <row r="88" s="10" customFormat="1" ht="18" customHeight="1" spans="1:4">
      <c r="A88" s="150" t="s">
        <v>653</v>
      </c>
      <c r="B88" s="151">
        <v>63</v>
      </c>
      <c r="C88" s="151">
        <v>21</v>
      </c>
      <c r="D88" s="149">
        <f t="shared" si="6"/>
        <v>33.3333333333333</v>
      </c>
    </row>
    <row r="89" s="11" customFormat="1" ht="18" customHeight="1" spans="1:4">
      <c r="A89" s="147" t="s">
        <v>654</v>
      </c>
      <c r="B89" s="148">
        <f>SUM(B90:B92)</f>
        <v>381</v>
      </c>
      <c r="C89" s="148">
        <f>SUM(C90:C92)</f>
        <v>812</v>
      </c>
      <c r="D89" s="149">
        <f t="shared" si="6"/>
        <v>213.123359580052</v>
      </c>
    </row>
    <row r="90" s="10" customFormat="1" ht="18" customHeight="1" spans="1:4">
      <c r="A90" s="150" t="s">
        <v>601</v>
      </c>
      <c r="B90" s="151">
        <v>185</v>
      </c>
      <c r="C90" s="151">
        <v>206</v>
      </c>
      <c r="D90" s="149">
        <f t="shared" si="6"/>
        <v>111.351351351351</v>
      </c>
    </row>
    <row r="91" s="10" customFormat="1" ht="18" customHeight="1" spans="1:4">
      <c r="A91" s="150" t="s">
        <v>607</v>
      </c>
      <c r="B91" s="151"/>
      <c r="C91" s="151">
        <v>207</v>
      </c>
      <c r="D91" s="149"/>
    </row>
    <row r="92" s="10" customFormat="1" ht="18" customHeight="1" spans="1:4">
      <c r="A92" s="150" t="s">
        <v>655</v>
      </c>
      <c r="B92" s="151">
        <v>196</v>
      </c>
      <c r="C92" s="151">
        <v>399</v>
      </c>
      <c r="D92" s="149">
        <f t="shared" ref="D92:D111" si="7">C92/B92*100</f>
        <v>203.571428571429</v>
      </c>
    </row>
    <row r="93" s="11" customFormat="1" ht="18" customHeight="1" spans="1:4">
      <c r="A93" s="147" t="s">
        <v>656</v>
      </c>
      <c r="B93" s="148">
        <f>SUM(B94:B97)</f>
        <v>444</v>
      </c>
      <c r="C93" s="148">
        <f>SUM(C94:C97)</f>
        <v>1183</v>
      </c>
      <c r="D93" s="149">
        <f t="shared" si="7"/>
        <v>266.441441441441</v>
      </c>
    </row>
    <row r="94" s="10" customFormat="1" ht="18" customHeight="1" spans="1:4">
      <c r="A94" s="150" t="s">
        <v>601</v>
      </c>
      <c r="B94" s="151">
        <v>243</v>
      </c>
      <c r="C94" s="151">
        <v>281</v>
      </c>
      <c r="D94" s="149">
        <f t="shared" si="7"/>
        <v>115.637860082305</v>
      </c>
    </row>
    <row r="95" s="10" customFormat="1" ht="18" customHeight="1" spans="1:4">
      <c r="A95" s="150" t="s">
        <v>610</v>
      </c>
      <c r="B95" s="151">
        <v>0</v>
      </c>
      <c r="C95" s="151">
        <v>0</v>
      </c>
      <c r="D95" s="149" t="e">
        <f t="shared" si="7"/>
        <v>#DIV/0!</v>
      </c>
    </row>
    <row r="96" s="10" customFormat="1" ht="18" customHeight="1" spans="1:4">
      <c r="A96" s="150" t="s">
        <v>607</v>
      </c>
      <c r="B96" s="151">
        <v>127</v>
      </c>
      <c r="C96" s="151">
        <v>139</v>
      </c>
      <c r="D96" s="149">
        <f t="shared" si="7"/>
        <v>109.448818897638</v>
      </c>
    </row>
    <row r="97" s="10" customFormat="1" ht="18" customHeight="1" spans="1:4">
      <c r="A97" s="150" t="s">
        <v>657</v>
      </c>
      <c r="B97" s="151">
        <v>74</v>
      </c>
      <c r="C97" s="151">
        <v>763</v>
      </c>
      <c r="D97" s="149">
        <f t="shared" si="7"/>
        <v>1031.08108108108</v>
      </c>
    </row>
    <row r="98" s="11" customFormat="1" ht="18" customHeight="1" spans="1:4">
      <c r="A98" s="147" t="s">
        <v>658</v>
      </c>
      <c r="B98" s="148">
        <f>SUM(B99:B101)</f>
        <v>378</v>
      </c>
      <c r="C98" s="148">
        <f>SUM(C99:C101)</f>
        <v>507</v>
      </c>
      <c r="D98" s="149">
        <f t="shared" si="7"/>
        <v>134.126984126984</v>
      </c>
    </row>
    <row r="99" s="10" customFormat="1" ht="18" customHeight="1" spans="1:4">
      <c r="A99" s="150" t="s">
        <v>601</v>
      </c>
      <c r="B99" s="151">
        <v>115</v>
      </c>
      <c r="C99" s="151">
        <v>172</v>
      </c>
      <c r="D99" s="149">
        <f t="shared" si="7"/>
        <v>149.565217391304</v>
      </c>
    </row>
    <row r="100" s="10" customFormat="1" ht="18" customHeight="1" spans="1:4">
      <c r="A100" s="150" t="s">
        <v>607</v>
      </c>
      <c r="B100" s="151">
        <v>108</v>
      </c>
      <c r="C100" s="151">
        <v>112</v>
      </c>
      <c r="D100" s="149">
        <f t="shared" si="7"/>
        <v>103.703703703704</v>
      </c>
    </row>
    <row r="101" s="10" customFormat="1" ht="18" customHeight="1" spans="1:4">
      <c r="A101" s="150" t="s">
        <v>659</v>
      </c>
      <c r="B101" s="151">
        <v>155</v>
      </c>
      <c r="C101" s="151">
        <v>223</v>
      </c>
      <c r="D101" s="149">
        <f t="shared" si="7"/>
        <v>143.870967741935</v>
      </c>
    </row>
    <row r="102" s="11" customFormat="1" ht="18" customHeight="1" spans="1:4">
      <c r="A102" s="147" t="s">
        <v>660</v>
      </c>
      <c r="B102" s="148">
        <f>B103+B104+B105</f>
        <v>179</v>
      </c>
      <c r="C102" s="148">
        <f>C103+C104+C105</f>
        <v>211</v>
      </c>
      <c r="D102" s="149">
        <f t="shared" si="7"/>
        <v>117.877094972067</v>
      </c>
    </row>
    <row r="103" s="10" customFormat="1" ht="18" customHeight="1" spans="1:4">
      <c r="A103" s="150" t="s">
        <v>601</v>
      </c>
      <c r="B103" s="151">
        <v>121</v>
      </c>
      <c r="C103" s="151">
        <v>152</v>
      </c>
      <c r="D103" s="149">
        <f t="shared" si="7"/>
        <v>125.619834710744</v>
      </c>
    </row>
    <row r="104" s="10" customFormat="1" ht="18" customHeight="1" spans="1:4">
      <c r="A104" s="150" t="s">
        <v>661</v>
      </c>
      <c r="B104" s="151">
        <v>25</v>
      </c>
      <c r="C104" s="151">
        <v>43</v>
      </c>
      <c r="D104" s="149">
        <f t="shared" si="7"/>
        <v>172</v>
      </c>
    </row>
    <row r="105" s="10" customFormat="1" ht="18" customHeight="1" spans="1:4">
      <c r="A105" s="150" t="s">
        <v>662</v>
      </c>
      <c r="B105" s="151">
        <v>33</v>
      </c>
      <c r="C105" s="151">
        <v>16</v>
      </c>
      <c r="D105" s="149">
        <f t="shared" si="7"/>
        <v>48.4848484848485</v>
      </c>
    </row>
    <row r="106" s="11" customFormat="1" ht="18" customHeight="1" spans="1:4">
      <c r="A106" s="147" t="s">
        <v>663</v>
      </c>
      <c r="B106" s="148">
        <f>SUM(B107:B109)</f>
        <v>855</v>
      </c>
      <c r="C106" s="148">
        <f>SUM(C107:C109)</f>
        <v>891</v>
      </c>
      <c r="D106" s="149">
        <f t="shared" si="7"/>
        <v>104.210526315789</v>
      </c>
    </row>
    <row r="107" s="10" customFormat="1" ht="18" customHeight="1" spans="1:4">
      <c r="A107" s="150" t="s">
        <v>601</v>
      </c>
      <c r="B107" s="151">
        <v>503</v>
      </c>
      <c r="C107" s="151">
        <v>335</v>
      </c>
      <c r="D107" s="149">
        <f t="shared" si="7"/>
        <v>66.6003976143141</v>
      </c>
    </row>
    <row r="108" s="10" customFormat="1" ht="18" customHeight="1" spans="1:4">
      <c r="A108" s="150" t="s">
        <v>607</v>
      </c>
      <c r="B108" s="151">
        <v>164</v>
      </c>
      <c r="C108" s="151">
        <v>196</v>
      </c>
      <c r="D108" s="149">
        <f t="shared" si="7"/>
        <v>119.512195121951</v>
      </c>
    </row>
    <row r="109" s="10" customFormat="1" ht="18" customHeight="1" spans="1:4">
      <c r="A109" s="150" t="s">
        <v>664</v>
      </c>
      <c r="B109" s="151">
        <v>188</v>
      </c>
      <c r="C109" s="151">
        <v>360</v>
      </c>
      <c r="D109" s="149">
        <f t="shared" si="7"/>
        <v>191.489361702128</v>
      </c>
    </row>
    <row r="110" s="10" customFormat="1" ht="18" customHeight="1" spans="1:4">
      <c r="A110" s="147" t="s">
        <v>665</v>
      </c>
      <c r="B110" s="148">
        <f>B111+B113+B114</f>
        <v>1895</v>
      </c>
      <c r="C110" s="148">
        <f>C111+C113+C112+C114</f>
        <v>2217</v>
      </c>
      <c r="D110" s="149">
        <f t="shared" si="7"/>
        <v>116.992084432718</v>
      </c>
    </row>
    <row r="111" s="10" customFormat="1" ht="18" customHeight="1" spans="1:4">
      <c r="A111" s="150" t="s">
        <v>601</v>
      </c>
      <c r="B111" s="151">
        <v>1112</v>
      </c>
      <c r="C111" s="151">
        <v>1336</v>
      </c>
      <c r="D111" s="149">
        <f t="shared" si="7"/>
        <v>120.143884892086</v>
      </c>
    </row>
    <row r="112" s="10" customFormat="1" ht="18" customHeight="1" spans="1:4">
      <c r="A112" s="150" t="s">
        <v>666</v>
      </c>
      <c r="B112" s="151"/>
      <c r="C112" s="151">
        <v>8</v>
      </c>
      <c r="D112" s="149"/>
    </row>
    <row r="113" s="10" customFormat="1" ht="18" customHeight="1" spans="1:4">
      <c r="A113" s="150" t="s">
        <v>607</v>
      </c>
      <c r="B113" s="151">
        <v>755</v>
      </c>
      <c r="C113" s="151">
        <v>746</v>
      </c>
      <c r="D113" s="149">
        <f t="shared" ref="D113:D117" si="8">C113/B113*100</f>
        <v>98.8079470198676</v>
      </c>
    </row>
    <row r="114" s="10" customFormat="1" ht="18" customHeight="1" spans="1:4">
      <c r="A114" s="150" t="s">
        <v>667</v>
      </c>
      <c r="B114" s="151">
        <v>28</v>
      </c>
      <c r="C114" s="151">
        <v>127</v>
      </c>
      <c r="D114" s="149">
        <f t="shared" si="8"/>
        <v>453.571428571429</v>
      </c>
    </row>
    <row r="115" s="11" customFormat="1" ht="18" customHeight="1" spans="1:4">
      <c r="A115" s="147" t="s">
        <v>668</v>
      </c>
      <c r="B115" s="148">
        <f>SUM(B116:B117)</f>
        <v>620</v>
      </c>
      <c r="C115" s="148">
        <f>SUM(C116:C117)</f>
        <v>348</v>
      </c>
      <c r="D115" s="149">
        <f t="shared" si="8"/>
        <v>56.1290322580645</v>
      </c>
    </row>
    <row r="116" s="11" customFormat="1" ht="18" customHeight="1" spans="1:4">
      <c r="A116" s="147" t="s">
        <v>669</v>
      </c>
      <c r="B116" s="148">
        <v>0</v>
      </c>
      <c r="C116" s="148">
        <v>0</v>
      </c>
      <c r="D116" s="149" t="e">
        <f t="shared" si="8"/>
        <v>#DIV/0!</v>
      </c>
    </row>
    <row r="117" s="10" customFormat="1" ht="18" customHeight="1" spans="1:4">
      <c r="A117" s="150" t="s">
        <v>670</v>
      </c>
      <c r="B117" s="151">
        <v>620</v>
      </c>
      <c r="C117" s="151">
        <v>348</v>
      </c>
      <c r="D117" s="149">
        <f t="shared" si="8"/>
        <v>56.1290322580645</v>
      </c>
    </row>
    <row r="118" s="10" customFormat="1" ht="18" customHeight="1" spans="1:4">
      <c r="A118" s="147" t="s">
        <v>671</v>
      </c>
      <c r="B118" s="151"/>
      <c r="C118" s="151"/>
      <c r="D118" s="149"/>
    </row>
    <row r="119" s="11" customFormat="1" ht="18" customHeight="1" spans="1:4">
      <c r="A119" s="147" t="s">
        <v>672</v>
      </c>
      <c r="B119" s="148">
        <f>B120</f>
        <v>242</v>
      </c>
      <c r="C119" s="148">
        <f>C120</f>
        <v>243</v>
      </c>
      <c r="D119" s="149">
        <f>C119/B119*100</f>
        <v>100.413223140496</v>
      </c>
    </row>
    <row r="120" s="11" customFormat="1" ht="18" customHeight="1" spans="1:4">
      <c r="A120" s="147" t="s">
        <v>673</v>
      </c>
      <c r="B120" s="148">
        <f>SUM(B121:B125)</f>
        <v>242</v>
      </c>
      <c r="C120" s="148">
        <f>SUM(C121:C125)</f>
        <v>243</v>
      </c>
      <c r="D120" s="149">
        <f>C120/B120*100</f>
        <v>100.413223140496</v>
      </c>
    </row>
    <row r="121" s="10" customFormat="1" ht="18" customHeight="1" spans="1:4">
      <c r="A121" s="150" t="s">
        <v>674</v>
      </c>
      <c r="B121" s="151"/>
      <c r="C121" s="151"/>
      <c r="D121" s="149"/>
    </row>
    <row r="122" s="10" customFormat="1" ht="18" customHeight="1" spans="1:4">
      <c r="A122" s="150" t="s">
        <v>675</v>
      </c>
      <c r="B122" s="151"/>
      <c r="C122" s="151"/>
      <c r="D122" s="149"/>
    </row>
    <row r="123" s="10" customFormat="1" ht="18" customHeight="1" spans="1:4">
      <c r="A123" s="150" t="s">
        <v>676</v>
      </c>
      <c r="B123" s="151"/>
      <c r="C123" s="151"/>
      <c r="D123" s="149"/>
    </row>
    <row r="124" s="10" customFormat="1" ht="18" customHeight="1" spans="1:4">
      <c r="A124" s="150" t="s">
        <v>677</v>
      </c>
      <c r="B124" s="151"/>
      <c r="C124" s="151"/>
      <c r="D124" s="149"/>
    </row>
    <row r="125" s="11" customFormat="1" ht="18" customHeight="1" spans="1:4">
      <c r="A125" s="147" t="s">
        <v>678</v>
      </c>
      <c r="B125" s="148">
        <v>242</v>
      </c>
      <c r="C125" s="148">
        <v>243</v>
      </c>
      <c r="D125" s="149">
        <f t="shared" ref="D125:D128" si="9">C125/B125*100</f>
        <v>100.413223140496</v>
      </c>
    </row>
    <row r="126" s="11" customFormat="1" ht="18" customHeight="1" spans="1:4">
      <c r="A126" s="147" t="s">
        <v>679</v>
      </c>
      <c r="B126" s="148">
        <f>SUM(B127,B131,B141,B145,B150,B157)</f>
        <v>7847</v>
      </c>
      <c r="C126" s="148">
        <f>SUM(C127,C131,C141,C145,C150,C157)</f>
        <v>10620</v>
      </c>
      <c r="D126" s="149">
        <f t="shared" si="9"/>
        <v>135.338345864662</v>
      </c>
    </row>
    <row r="127" s="11" customFormat="1" ht="18" customHeight="1" spans="1:4">
      <c r="A127" s="147" t="s">
        <v>680</v>
      </c>
      <c r="B127" s="148">
        <f>SUM(B128:B130)</f>
        <v>14</v>
      </c>
      <c r="C127" s="148">
        <f>SUM(C128:C130)</f>
        <v>21</v>
      </c>
      <c r="D127" s="149">
        <f t="shared" si="9"/>
        <v>150</v>
      </c>
    </row>
    <row r="128" s="10" customFormat="1" ht="18" customHeight="1" spans="1:4">
      <c r="A128" s="150" t="s">
        <v>681</v>
      </c>
      <c r="B128" s="151">
        <v>14</v>
      </c>
      <c r="C128" s="151">
        <v>0</v>
      </c>
      <c r="D128" s="149">
        <f t="shared" si="9"/>
        <v>0</v>
      </c>
    </row>
    <row r="129" s="10" customFormat="1" ht="18" customHeight="1" spans="1:4">
      <c r="A129" s="150" t="s">
        <v>682</v>
      </c>
      <c r="B129" s="151">
        <v>0</v>
      </c>
      <c r="C129" s="151">
        <v>21</v>
      </c>
      <c r="D129" s="149">
        <v>0</v>
      </c>
    </row>
    <row r="130" s="10" customFormat="1" ht="18" customHeight="1" spans="1:4">
      <c r="A130" s="150" t="s">
        <v>683</v>
      </c>
      <c r="B130" s="151">
        <v>0</v>
      </c>
      <c r="C130" s="151">
        <v>0</v>
      </c>
      <c r="D130" s="149" t="e">
        <f t="shared" ref="D130:D133" si="10">C130/B130*100</f>
        <v>#DIV/0!</v>
      </c>
    </row>
    <row r="131" s="11" customFormat="1" ht="18" customHeight="1" spans="1:4">
      <c r="A131" s="147" t="s">
        <v>684</v>
      </c>
      <c r="B131" s="148">
        <f>SUM(B132:B140)</f>
        <v>7132</v>
      </c>
      <c r="C131" s="148">
        <f>SUM(C132:C140)</f>
        <v>9701</v>
      </c>
      <c r="D131" s="149">
        <f t="shared" si="10"/>
        <v>136.020751542344</v>
      </c>
    </row>
    <row r="132" s="10" customFormat="1" ht="18" customHeight="1" spans="1:4">
      <c r="A132" s="150" t="s">
        <v>601</v>
      </c>
      <c r="B132" s="151">
        <v>4137</v>
      </c>
      <c r="C132" s="151">
        <v>4928</v>
      </c>
      <c r="D132" s="149">
        <f t="shared" si="10"/>
        <v>119.12013536379</v>
      </c>
    </row>
    <row r="133" s="10" customFormat="1" ht="18" customHeight="1" spans="1:4">
      <c r="A133" s="150" t="s">
        <v>610</v>
      </c>
      <c r="B133" s="151">
        <v>758</v>
      </c>
      <c r="C133" s="151">
        <v>800</v>
      </c>
      <c r="D133" s="149">
        <f t="shared" si="10"/>
        <v>105.540897097625</v>
      </c>
    </row>
    <row r="134" s="10" customFormat="1" ht="18" customHeight="1" spans="1:4">
      <c r="A134" s="150" t="s">
        <v>685</v>
      </c>
      <c r="B134" s="151">
        <v>0</v>
      </c>
      <c r="C134" s="151">
        <v>0</v>
      </c>
      <c r="D134" s="149">
        <v>0</v>
      </c>
    </row>
    <row r="135" s="10" customFormat="1" ht="18" customHeight="1" spans="1:4">
      <c r="A135" s="150" t="s">
        <v>686</v>
      </c>
      <c r="B135" s="151">
        <v>0</v>
      </c>
      <c r="C135" s="151">
        <v>0</v>
      </c>
      <c r="D135" s="149">
        <v>0</v>
      </c>
    </row>
    <row r="136" s="10" customFormat="1" ht="18" customHeight="1" spans="1:4">
      <c r="A136" s="150" t="s">
        <v>687</v>
      </c>
      <c r="B136" s="151">
        <v>0</v>
      </c>
      <c r="C136" s="151">
        <v>0</v>
      </c>
      <c r="D136" s="149" t="e">
        <f t="shared" ref="D136:D142" si="11">C136/B136*100</f>
        <v>#DIV/0!</v>
      </c>
    </row>
    <row r="137" s="10" customFormat="1" ht="18" customHeight="1" spans="1:4">
      <c r="A137" s="150" t="s">
        <v>688</v>
      </c>
      <c r="B137" s="151">
        <v>0</v>
      </c>
      <c r="C137" s="151">
        <v>0</v>
      </c>
      <c r="D137" s="149">
        <v>0</v>
      </c>
    </row>
    <row r="138" s="10" customFormat="1" ht="18" customHeight="1" spans="1:4">
      <c r="A138" s="150" t="s">
        <v>689</v>
      </c>
      <c r="B138" s="151">
        <v>0</v>
      </c>
      <c r="C138" s="151">
        <v>0</v>
      </c>
      <c r="D138" s="149">
        <v>0</v>
      </c>
    </row>
    <row r="139" s="10" customFormat="1" ht="18" customHeight="1" spans="1:4">
      <c r="A139" s="150" t="s">
        <v>690</v>
      </c>
      <c r="B139" s="151">
        <v>10</v>
      </c>
      <c r="C139" s="151">
        <v>130</v>
      </c>
      <c r="D139" s="149">
        <f t="shared" si="11"/>
        <v>1300</v>
      </c>
    </row>
    <row r="140" s="10" customFormat="1" ht="18" customHeight="1" spans="1:4">
      <c r="A140" s="150" t="s">
        <v>691</v>
      </c>
      <c r="B140" s="151">
        <v>2227</v>
      </c>
      <c r="C140" s="151">
        <v>3843</v>
      </c>
      <c r="D140" s="149">
        <f t="shared" si="11"/>
        <v>172.563987427032</v>
      </c>
    </row>
    <row r="141" s="11" customFormat="1" ht="18" customHeight="1" spans="1:4">
      <c r="A141" s="147" t="s">
        <v>692</v>
      </c>
      <c r="B141" s="148">
        <f>SUM(B142:B144)</f>
        <v>23</v>
      </c>
      <c r="C141" s="148">
        <f>SUM(C142:C144)</f>
        <v>168</v>
      </c>
      <c r="D141" s="149">
        <f t="shared" si="11"/>
        <v>730.434782608696</v>
      </c>
    </row>
    <row r="142" s="10" customFormat="1" ht="18" customHeight="1" spans="1:4">
      <c r="A142" s="150" t="s">
        <v>601</v>
      </c>
      <c r="B142" s="151">
        <v>23</v>
      </c>
      <c r="C142" s="151">
        <v>138</v>
      </c>
      <c r="D142" s="149">
        <f t="shared" si="11"/>
        <v>600</v>
      </c>
    </row>
    <row r="143" s="10" customFormat="1" ht="18" customHeight="1" spans="1:4">
      <c r="A143" s="150" t="s">
        <v>610</v>
      </c>
      <c r="B143" s="151">
        <v>0</v>
      </c>
      <c r="C143" s="151">
        <v>0</v>
      </c>
      <c r="D143" s="149"/>
    </row>
    <row r="144" s="10" customFormat="1" ht="18" customHeight="1" spans="1:4">
      <c r="A144" s="150" t="s">
        <v>693</v>
      </c>
      <c r="B144" s="151">
        <v>0</v>
      </c>
      <c r="C144" s="151">
        <v>30</v>
      </c>
      <c r="D144" s="149"/>
    </row>
    <row r="145" s="11" customFormat="1" ht="18" customHeight="1" spans="1:4">
      <c r="A145" s="147" t="s">
        <v>694</v>
      </c>
      <c r="B145" s="148">
        <f>SUM(B146:B149)</f>
        <v>99</v>
      </c>
      <c r="C145" s="148">
        <f>SUM(C146:C149)</f>
        <v>124</v>
      </c>
      <c r="D145" s="149">
        <f t="shared" ref="D145:D155" si="12">C145/B145*100</f>
        <v>125.252525252525</v>
      </c>
    </row>
    <row r="146" s="10" customFormat="1" ht="18" customHeight="1" spans="1:4">
      <c r="A146" s="150" t="s">
        <v>601</v>
      </c>
      <c r="B146" s="151">
        <v>21</v>
      </c>
      <c r="C146" s="151">
        <v>124</v>
      </c>
      <c r="D146" s="149">
        <f t="shared" si="12"/>
        <v>590.47619047619</v>
      </c>
    </row>
    <row r="147" s="10" customFormat="1" ht="18" customHeight="1" spans="1:4">
      <c r="A147" s="150" t="s">
        <v>607</v>
      </c>
      <c r="B147" s="151">
        <v>0</v>
      </c>
      <c r="C147" s="151">
        <v>0</v>
      </c>
      <c r="D147" s="149"/>
    </row>
    <row r="148" s="10" customFormat="1" ht="18" customHeight="1" spans="1:4">
      <c r="A148" s="150" t="s">
        <v>610</v>
      </c>
      <c r="B148" s="151">
        <v>0</v>
      </c>
      <c r="C148" s="151">
        <v>0</v>
      </c>
      <c r="D148" s="149"/>
    </row>
    <row r="149" s="10" customFormat="1" ht="18" customHeight="1" spans="1:4">
      <c r="A149" s="150" t="s">
        <v>695</v>
      </c>
      <c r="B149" s="151">
        <v>78</v>
      </c>
      <c r="C149" s="151">
        <v>0</v>
      </c>
      <c r="D149" s="149">
        <f t="shared" si="12"/>
        <v>0</v>
      </c>
    </row>
    <row r="150" s="11" customFormat="1" ht="18" customHeight="1" spans="1:4">
      <c r="A150" s="147" t="s">
        <v>696</v>
      </c>
      <c r="B150" s="148">
        <f>SUM(B151:B155)</f>
        <v>579</v>
      </c>
      <c r="C150" s="148">
        <f>SUM(C151:C156)</f>
        <v>606</v>
      </c>
      <c r="D150" s="149">
        <f t="shared" si="12"/>
        <v>104.663212435233</v>
      </c>
    </row>
    <row r="151" s="10" customFormat="1" ht="18" customHeight="1" spans="1:4">
      <c r="A151" s="150" t="s">
        <v>601</v>
      </c>
      <c r="B151" s="151">
        <v>341</v>
      </c>
      <c r="C151" s="151">
        <v>378</v>
      </c>
      <c r="D151" s="149">
        <f t="shared" si="12"/>
        <v>110.850439882698</v>
      </c>
    </row>
    <row r="152" s="10" customFormat="1" ht="18" customHeight="1" spans="1:4">
      <c r="A152" s="150" t="s">
        <v>610</v>
      </c>
      <c r="B152" s="151">
        <v>132</v>
      </c>
      <c r="C152" s="151">
        <v>113</v>
      </c>
      <c r="D152" s="149">
        <f t="shared" si="12"/>
        <v>85.6060606060606</v>
      </c>
    </row>
    <row r="153" s="10" customFormat="1" ht="18" customHeight="1" spans="1:4">
      <c r="A153" s="150" t="s">
        <v>697</v>
      </c>
      <c r="B153" s="151">
        <v>63</v>
      </c>
      <c r="C153" s="151">
        <v>64</v>
      </c>
      <c r="D153" s="149">
        <f t="shared" si="12"/>
        <v>101.587301587302</v>
      </c>
    </row>
    <row r="154" s="10" customFormat="1" ht="18" customHeight="1" spans="1:4">
      <c r="A154" s="150" t="s">
        <v>698</v>
      </c>
      <c r="B154" s="151">
        <v>43</v>
      </c>
      <c r="C154" s="151">
        <v>50</v>
      </c>
      <c r="D154" s="149">
        <f t="shared" si="12"/>
        <v>116.279069767442</v>
      </c>
    </row>
    <row r="155" s="10" customFormat="1" ht="18" customHeight="1" spans="1:4">
      <c r="A155" s="150" t="s">
        <v>699</v>
      </c>
      <c r="B155" s="151">
        <v>0</v>
      </c>
      <c r="C155" s="151">
        <v>0</v>
      </c>
      <c r="D155" s="149" t="e">
        <f t="shared" si="12"/>
        <v>#DIV/0!</v>
      </c>
    </row>
    <row r="156" s="10" customFormat="1" ht="18" customHeight="1" spans="1:4">
      <c r="A156" s="150" t="s">
        <v>607</v>
      </c>
      <c r="B156" s="151"/>
      <c r="C156" s="151">
        <v>1</v>
      </c>
      <c r="D156" s="149"/>
    </row>
    <row r="157" s="10" customFormat="1" ht="18" customHeight="1" spans="1:4">
      <c r="A157" s="150" t="s">
        <v>700</v>
      </c>
      <c r="B157" s="151">
        <v>0</v>
      </c>
      <c r="C157" s="151">
        <v>0</v>
      </c>
      <c r="D157" s="149"/>
    </row>
    <row r="158" s="11" customFormat="1" ht="18" customHeight="1" spans="1:4">
      <c r="A158" s="147" t="s">
        <v>701</v>
      </c>
      <c r="B158" s="148">
        <f>SUM(B159,B162,B168,B171,,B178,B181,B184,B174)</f>
        <v>52423</v>
      </c>
      <c r="C158" s="148">
        <f>SUM(C159,C162,C168,C171,,C178,C181,C184,C174,C176)</f>
        <v>52811</v>
      </c>
      <c r="D158" s="149">
        <f t="shared" ref="D158:D175" si="13">C158/B158*100</f>
        <v>100.740133147664</v>
      </c>
    </row>
    <row r="159" s="11" customFormat="1" ht="18" customHeight="1" spans="1:4">
      <c r="A159" s="147" t="s">
        <v>702</v>
      </c>
      <c r="B159" s="148">
        <f>SUM(B160:B161)</f>
        <v>355</v>
      </c>
      <c r="C159" s="148">
        <f>SUM(C160:C161)</f>
        <v>242</v>
      </c>
      <c r="D159" s="149">
        <f t="shared" si="13"/>
        <v>68.169014084507</v>
      </c>
    </row>
    <row r="160" s="10" customFormat="1" ht="18" customHeight="1" spans="1:4">
      <c r="A160" s="150" t="s">
        <v>601</v>
      </c>
      <c r="B160" s="151">
        <v>184</v>
      </c>
      <c r="C160" s="151">
        <v>215</v>
      </c>
      <c r="D160" s="149">
        <f t="shared" si="13"/>
        <v>116.847826086957</v>
      </c>
    </row>
    <row r="161" s="10" customFormat="1" ht="18" customHeight="1" spans="1:4">
      <c r="A161" s="150" t="s">
        <v>703</v>
      </c>
      <c r="B161" s="151">
        <v>171</v>
      </c>
      <c r="C161" s="151">
        <v>27</v>
      </c>
      <c r="D161" s="149">
        <f t="shared" si="13"/>
        <v>15.7894736842105</v>
      </c>
    </row>
    <row r="162" s="11" customFormat="1" ht="18" customHeight="1" spans="1:4">
      <c r="A162" s="147" t="s">
        <v>704</v>
      </c>
      <c r="B162" s="148">
        <f>SUM(B163:B167)</f>
        <v>44203</v>
      </c>
      <c r="C162" s="148">
        <f>SUM(C163:C167)</f>
        <v>47343</v>
      </c>
      <c r="D162" s="149">
        <f t="shared" si="13"/>
        <v>107.103590254055</v>
      </c>
    </row>
    <row r="163" s="10" customFormat="1" ht="18" customHeight="1" spans="1:4">
      <c r="A163" s="150" t="s">
        <v>705</v>
      </c>
      <c r="B163" s="151">
        <v>3844</v>
      </c>
      <c r="C163" s="151">
        <v>4226</v>
      </c>
      <c r="D163" s="149">
        <f t="shared" si="13"/>
        <v>109.93756503642</v>
      </c>
    </row>
    <row r="164" s="10" customFormat="1" ht="18" customHeight="1" spans="1:4">
      <c r="A164" s="150" t="s">
        <v>706</v>
      </c>
      <c r="B164" s="151">
        <v>17576</v>
      </c>
      <c r="C164" s="151">
        <v>16041</v>
      </c>
      <c r="D164" s="149">
        <f t="shared" si="13"/>
        <v>91.2664997724169</v>
      </c>
    </row>
    <row r="165" s="10" customFormat="1" ht="18" customHeight="1" spans="1:4">
      <c r="A165" s="150" t="s">
        <v>707</v>
      </c>
      <c r="B165" s="151">
        <v>10530</v>
      </c>
      <c r="C165" s="151">
        <v>11689</v>
      </c>
      <c r="D165" s="149">
        <f t="shared" si="13"/>
        <v>111.006647673314</v>
      </c>
    </row>
    <row r="166" s="10" customFormat="1" ht="18" customHeight="1" spans="1:4">
      <c r="A166" s="150" t="s">
        <v>708</v>
      </c>
      <c r="B166" s="151">
        <v>7382</v>
      </c>
      <c r="C166" s="151">
        <v>8002</v>
      </c>
      <c r="D166" s="149">
        <f t="shared" si="13"/>
        <v>108.398807911135</v>
      </c>
    </row>
    <row r="167" s="10" customFormat="1" ht="18" customHeight="1" spans="1:4">
      <c r="A167" s="150" t="s">
        <v>709</v>
      </c>
      <c r="B167" s="151">
        <v>4871</v>
      </c>
      <c r="C167" s="151">
        <v>7385</v>
      </c>
      <c r="D167" s="149">
        <f t="shared" si="13"/>
        <v>151.611578731267</v>
      </c>
    </row>
    <row r="168" s="11" customFormat="1" ht="18" customHeight="1" spans="1:4">
      <c r="A168" s="147" t="s">
        <v>710</v>
      </c>
      <c r="B168" s="148">
        <f>SUM(B169:B170)</f>
        <v>2158</v>
      </c>
      <c r="C168" s="148">
        <f>SUM(C169:C170)</f>
        <v>2610</v>
      </c>
      <c r="D168" s="149">
        <f t="shared" si="13"/>
        <v>120.9453197405</v>
      </c>
    </row>
    <row r="169" s="10" customFormat="1" ht="18" customHeight="1" spans="1:4">
      <c r="A169" s="150" t="s">
        <v>711</v>
      </c>
      <c r="B169" s="151">
        <v>2043</v>
      </c>
      <c r="C169" s="151">
        <v>2469</v>
      </c>
      <c r="D169" s="149">
        <f t="shared" si="13"/>
        <v>120.851688693098</v>
      </c>
    </row>
    <row r="170" s="10" customFormat="1" ht="18" customHeight="1" spans="1:4">
      <c r="A170" s="150" t="s">
        <v>712</v>
      </c>
      <c r="B170" s="151">
        <v>115</v>
      </c>
      <c r="C170" s="151">
        <v>141</v>
      </c>
      <c r="D170" s="149">
        <f t="shared" si="13"/>
        <v>122.608695652174</v>
      </c>
    </row>
    <row r="171" s="11" customFormat="1" ht="18" customHeight="1" spans="1:4">
      <c r="A171" s="147" t="s">
        <v>713</v>
      </c>
      <c r="B171" s="148">
        <f>SUM(B172:B173)</f>
        <v>59</v>
      </c>
      <c r="C171" s="148">
        <f>SUM(C172:C173)</f>
        <v>71</v>
      </c>
      <c r="D171" s="149">
        <f t="shared" si="13"/>
        <v>120.338983050847</v>
      </c>
    </row>
    <row r="172" s="10" customFormat="1" ht="18" customHeight="1" spans="1:4">
      <c r="A172" s="150" t="s">
        <v>714</v>
      </c>
      <c r="B172" s="151">
        <v>51</v>
      </c>
      <c r="C172" s="151">
        <v>62</v>
      </c>
      <c r="D172" s="149">
        <f t="shared" si="13"/>
        <v>121.56862745098</v>
      </c>
    </row>
    <row r="173" s="10" customFormat="1" ht="18" customHeight="1" spans="1:4">
      <c r="A173" s="150" t="s">
        <v>715</v>
      </c>
      <c r="B173" s="151">
        <v>8</v>
      </c>
      <c r="C173" s="151">
        <v>9</v>
      </c>
      <c r="D173" s="149">
        <f t="shared" si="13"/>
        <v>112.5</v>
      </c>
    </row>
    <row r="174" s="10" customFormat="1" ht="18" customHeight="1" spans="1:4">
      <c r="A174" s="150" t="s">
        <v>716</v>
      </c>
      <c r="B174" s="148">
        <v>0</v>
      </c>
      <c r="C174" s="148">
        <v>0</v>
      </c>
      <c r="D174" s="149" t="e">
        <f t="shared" si="13"/>
        <v>#DIV/0!</v>
      </c>
    </row>
    <row r="175" s="10" customFormat="1" ht="18" customHeight="1" spans="1:4">
      <c r="A175" s="150" t="s">
        <v>717</v>
      </c>
      <c r="B175" s="151">
        <v>0</v>
      </c>
      <c r="C175" s="151">
        <v>0</v>
      </c>
      <c r="D175" s="149" t="e">
        <f t="shared" si="13"/>
        <v>#DIV/0!</v>
      </c>
    </row>
    <row r="176" s="10" customFormat="1" ht="18" customHeight="1" spans="1:4">
      <c r="A176" s="147" t="s">
        <v>718</v>
      </c>
      <c r="B176" s="151"/>
      <c r="C176" s="148">
        <f>C177</f>
        <v>9</v>
      </c>
      <c r="D176" s="149"/>
    </row>
    <row r="177" s="10" customFormat="1" ht="18" customHeight="1" spans="1:4">
      <c r="A177" s="150" t="s">
        <v>719</v>
      </c>
      <c r="B177" s="151"/>
      <c r="C177" s="151">
        <v>9</v>
      </c>
      <c r="D177" s="149"/>
    </row>
    <row r="178" s="11" customFormat="1" ht="18" customHeight="1" spans="1:4">
      <c r="A178" s="147" t="s">
        <v>720</v>
      </c>
      <c r="B178" s="148">
        <f>SUM(B179:B180)</f>
        <v>443</v>
      </c>
      <c r="C178" s="148">
        <f>SUM(C179:C180)</f>
        <v>417</v>
      </c>
      <c r="D178" s="149">
        <f t="shared" ref="D178:D192" si="14">C178/B178*100</f>
        <v>94.1309255079007</v>
      </c>
    </row>
    <row r="179" s="10" customFormat="1" ht="18" customHeight="1" spans="1:4">
      <c r="A179" s="150" t="s">
        <v>721</v>
      </c>
      <c r="B179" s="151">
        <v>227</v>
      </c>
      <c r="C179" s="151">
        <v>259</v>
      </c>
      <c r="D179" s="149">
        <f t="shared" si="14"/>
        <v>114.096916299559</v>
      </c>
    </row>
    <row r="180" s="10" customFormat="1" ht="18" customHeight="1" spans="1:4">
      <c r="A180" s="150" t="s">
        <v>722</v>
      </c>
      <c r="B180" s="151">
        <v>216</v>
      </c>
      <c r="C180" s="151">
        <v>158</v>
      </c>
      <c r="D180" s="149">
        <f t="shared" si="14"/>
        <v>73.1481481481482</v>
      </c>
    </row>
    <row r="181" s="11" customFormat="1" ht="18" customHeight="1" spans="1:4">
      <c r="A181" s="147" t="s">
        <v>723</v>
      </c>
      <c r="B181" s="148">
        <f>SUM(B182:B183)</f>
        <v>3599</v>
      </c>
      <c r="C181" s="148">
        <f>SUM(C182:C183)</f>
        <v>2072</v>
      </c>
      <c r="D181" s="149">
        <f t="shared" si="14"/>
        <v>57.5715476521256</v>
      </c>
    </row>
    <row r="182" s="10" customFormat="1" ht="18" customHeight="1" spans="1:4">
      <c r="A182" s="150" t="s">
        <v>724</v>
      </c>
      <c r="B182" s="151">
        <v>0</v>
      </c>
      <c r="C182" s="151">
        <v>0</v>
      </c>
      <c r="D182" s="149" t="e">
        <f t="shared" si="14"/>
        <v>#DIV/0!</v>
      </c>
    </row>
    <row r="183" s="10" customFormat="1" ht="18" customHeight="1" spans="1:4">
      <c r="A183" s="150" t="s">
        <v>725</v>
      </c>
      <c r="B183" s="151">
        <v>3599</v>
      </c>
      <c r="C183" s="151">
        <v>2072</v>
      </c>
      <c r="D183" s="149">
        <f t="shared" si="14"/>
        <v>57.5715476521256</v>
      </c>
    </row>
    <row r="184" s="11" customFormat="1" ht="18" customHeight="1" spans="1:4">
      <c r="A184" s="147" t="s">
        <v>726</v>
      </c>
      <c r="B184" s="148">
        <f>B185</f>
        <v>1606</v>
      </c>
      <c r="C184" s="148">
        <f>C185</f>
        <v>47</v>
      </c>
      <c r="D184" s="149">
        <f t="shared" si="14"/>
        <v>2.92652552926525</v>
      </c>
    </row>
    <row r="185" s="10" customFormat="1" ht="18" customHeight="1" spans="1:4">
      <c r="A185" s="150" t="s">
        <v>727</v>
      </c>
      <c r="B185" s="151">
        <v>1606</v>
      </c>
      <c r="C185" s="151">
        <v>47</v>
      </c>
      <c r="D185" s="149">
        <f t="shared" si="14"/>
        <v>2.92652552926525</v>
      </c>
    </row>
    <row r="186" s="11" customFormat="1" ht="18" customHeight="1" spans="1:4">
      <c r="A186" s="147" t="s">
        <v>728</v>
      </c>
      <c r="B186" s="148">
        <f>SUM(B187,B192,B195,B198,B190)</f>
        <v>916</v>
      </c>
      <c r="C186" s="148">
        <f>SUM(C187,C192,C195,C198,C190)</f>
        <v>1068</v>
      </c>
      <c r="D186" s="149">
        <f t="shared" si="14"/>
        <v>116.593886462882</v>
      </c>
    </row>
    <row r="187" s="11" customFormat="1" ht="18" customHeight="1" spans="1:4">
      <c r="A187" s="147" t="s">
        <v>729</v>
      </c>
      <c r="B187" s="148">
        <f>SUM(B188:B189)</f>
        <v>54</v>
      </c>
      <c r="C187" s="148">
        <f>SUM(C188:C189)</f>
        <v>244</v>
      </c>
      <c r="D187" s="149">
        <f t="shared" si="14"/>
        <v>451.851851851852</v>
      </c>
    </row>
    <row r="188" s="10" customFormat="1" ht="18" customHeight="1" spans="1:4">
      <c r="A188" s="150" t="s">
        <v>601</v>
      </c>
      <c r="B188" s="151">
        <v>36</v>
      </c>
      <c r="C188" s="151">
        <v>26</v>
      </c>
      <c r="D188" s="149">
        <f t="shared" si="14"/>
        <v>72.2222222222222</v>
      </c>
    </row>
    <row r="189" s="10" customFormat="1" ht="18" customHeight="1" spans="1:4">
      <c r="A189" s="150" t="s">
        <v>730</v>
      </c>
      <c r="B189" s="151">
        <v>18</v>
      </c>
      <c r="C189" s="151">
        <v>218</v>
      </c>
      <c r="D189" s="149">
        <f t="shared" si="14"/>
        <v>1211.11111111111</v>
      </c>
    </row>
    <row r="190" s="10" customFormat="1" ht="18" customHeight="1" spans="1:4">
      <c r="A190" s="147" t="s">
        <v>731</v>
      </c>
      <c r="B190" s="148">
        <f>B191</f>
        <v>20</v>
      </c>
      <c r="C190" s="148">
        <f>C191</f>
        <v>16</v>
      </c>
      <c r="D190" s="149">
        <f t="shared" si="14"/>
        <v>80</v>
      </c>
    </row>
    <row r="191" s="10" customFormat="1" ht="18" customHeight="1" spans="1:4">
      <c r="A191" s="150" t="s">
        <v>732</v>
      </c>
      <c r="B191" s="151">
        <v>20</v>
      </c>
      <c r="C191" s="151">
        <v>16</v>
      </c>
      <c r="D191" s="149">
        <f t="shared" si="14"/>
        <v>80</v>
      </c>
    </row>
    <row r="192" s="11" customFormat="1" ht="18" customHeight="1" spans="1:4">
      <c r="A192" s="147" t="s">
        <v>733</v>
      </c>
      <c r="B192" s="148">
        <f>SUM(B193:B194)</f>
        <v>215</v>
      </c>
      <c r="C192" s="148">
        <f>SUM(C193:C194)</f>
        <v>502</v>
      </c>
      <c r="D192" s="149">
        <f t="shared" si="14"/>
        <v>233.488372093023</v>
      </c>
    </row>
    <row r="193" s="10" customFormat="1" ht="18" customHeight="1" spans="1:4">
      <c r="A193" s="150" t="s">
        <v>734</v>
      </c>
      <c r="B193" s="151">
        <v>0</v>
      </c>
      <c r="C193" s="151">
        <v>0</v>
      </c>
      <c r="D193" s="149"/>
    </row>
    <row r="194" s="10" customFormat="1" ht="18" customHeight="1" spans="1:4">
      <c r="A194" s="150" t="s">
        <v>735</v>
      </c>
      <c r="B194" s="151">
        <v>215</v>
      </c>
      <c r="C194" s="151">
        <v>502</v>
      </c>
      <c r="D194" s="149">
        <f t="shared" ref="D194:D203" si="15">C194/B194*100</f>
        <v>233.488372093023</v>
      </c>
    </row>
    <row r="195" s="11" customFormat="1" ht="18" customHeight="1" spans="1:4">
      <c r="A195" s="147" t="s">
        <v>736</v>
      </c>
      <c r="B195" s="148">
        <f>SUM(B196:B197)</f>
        <v>77</v>
      </c>
      <c r="C195" s="148">
        <f>SUM(C196:C197)</f>
        <v>105</v>
      </c>
      <c r="D195" s="149">
        <f t="shared" si="15"/>
        <v>136.363636363636</v>
      </c>
    </row>
    <row r="196" s="10" customFormat="1" ht="18" customHeight="1" spans="1:4">
      <c r="A196" s="150" t="s">
        <v>737</v>
      </c>
      <c r="B196" s="151">
        <v>62</v>
      </c>
      <c r="C196" s="151">
        <v>95</v>
      </c>
      <c r="D196" s="149">
        <f t="shared" si="15"/>
        <v>153.225806451613</v>
      </c>
    </row>
    <row r="197" s="10" customFormat="1" ht="18" customHeight="1" spans="1:4">
      <c r="A197" s="150" t="s">
        <v>738</v>
      </c>
      <c r="B197" s="151">
        <v>15</v>
      </c>
      <c r="C197" s="151">
        <v>10</v>
      </c>
      <c r="D197" s="149">
        <f t="shared" si="15"/>
        <v>66.6666666666667</v>
      </c>
    </row>
    <row r="198" s="11" customFormat="1" ht="18" customHeight="1" spans="1:4">
      <c r="A198" s="147" t="s">
        <v>739</v>
      </c>
      <c r="B198" s="148">
        <f>SUM(B199:B199)</f>
        <v>550</v>
      </c>
      <c r="C198" s="148">
        <f>SUM(C199:C199)</f>
        <v>201</v>
      </c>
      <c r="D198" s="149">
        <f t="shared" si="15"/>
        <v>36.5454545454545</v>
      </c>
    </row>
    <row r="199" s="10" customFormat="1" ht="18" customHeight="1" spans="1:4">
      <c r="A199" s="150" t="s">
        <v>740</v>
      </c>
      <c r="B199" s="151">
        <v>550</v>
      </c>
      <c r="C199" s="151">
        <v>201</v>
      </c>
      <c r="D199" s="149">
        <f t="shared" si="15"/>
        <v>36.5454545454545</v>
      </c>
    </row>
    <row r="200" s="11" customFormat="1" ht="18" customHeight="1" spans="1:4">
      <c r="A200" s="147" t="s">
        <v>741</v>
      </c>
      <c r="B200" s="148">
        <f>SUM(B201,B212,B218,B214,B221,B225)</f>
        <v>4341</v>
      </c>
      <c r="C200" s="148">
        <f>SUM(C201,C212,C218,C214,C221,C225)</f>
        <v>4738</v>
      </c>
      <c r="D200" s="149">
        <f t="shared" si="15"/>
        <v>109.145358212393</v>
      </c>
    </row>
    <row r="201" s="11" customFormat="1" ht="18" customHeight="1" spans="1:4">
      <c r="A201" s="147" t="s">
        <v>742</v>
      </c>
      <c r="B201" s="148">
        <f>SUM(B202:B211)</f>
        <v>1948</v>
      </c>
      <c r="C201" s="148">
        <f>SUM(C202:C211)</f>
        <v>2553</v>
      </c>
      <c r="D201" s="149">
        <f t="shared" si="15"/>
        <v>131.05749486653</v>
      </c>
    </row>
    <row r="202" s="10" customFormat="1" ht="18" customHeight="1" spans="1:4">
      <c r="A202" s="150" t="s">
        <v>601</v>
      </c>
      <c r="B202" s="151">
        <v>405</v>
      </c>
      <c r="C202" s="151">
        <v>384</v>
      </c>
      <c r="D202" s="149">
        <f t="shared" si="15"/>
        <v>94.8148148148148</v>
      </c>
    </row>
    <row r="203" s="10" customFormat="1" ht="18" customHeight="1" spans="1:4">
      <c r="A203" s="150" t="s">
        <v>743</v>
      </c>
      <c r="B203" s="151">
        <v>72</v>
      </c>
      <c r="C203" s="151">
        <v>84</v>
      </c>
      <c r="D203" s="149">
        <f t="shared" si="15"/>
        <v>116.666666666667</v>
      </c>
    </row>
    <row r="204" s="10" customFormat="1" ht="18" customHeight="1" spans="1:4">
      <c r="A204" s="150" t="s">
        <v>744</v>
      </c>
      <c r="B204" s="151">
        <v>0</v>
      </c>
      <c r="C204" s="151">
        <v>6</v>
      </c>
      <c r="D204" s="149">
        <v>0</v>
      </c>
    </row>
    <row r="205" s="10" customFormat="1" ht="18" customHeight="1" spans="1:4">
      <c r="A205" s="150" t="s">
        <v>745</v>
      </c>
      <c r="B205" s="151">
        <v>179</v>
      </c>
      <c r="C205" s="151">
        <v>169</v>
      </c>
      <c r="D205" s="149">
        <f t="shared" ref="D205:D213" si="16">C205/B205*100</f>
        <v>94.413407821229</v>
      </c>
    </row>
    <row r="206" s="10" customFormat="1" ht="18" customHeight="1" spans="1:4">
      <c r="A206" s="150" t="s">
        <v>746</v>
      </c>
      <c r="B206" s="151">
        <v>0</v>
      </c>
      <c r="C206" s="151">
        <v>0</v>
      </c>
      <c r="D206" s="149" t="e">
        <f t="shared" si="16"/>
        <v>#DIV/0!</v>
      </c>
    </row>
    <row r="207" s="10" customFormat="1" ht="18" customHeight="1" spans="1:4">
      <c r="A207" s="150" t="s">
        <v>747</v>
      </c>
      <c r="B207" s="151">
        <v>118</v>
      </c>
      <c r="C207" s="151">
        <v>488</v>
      </c>
      <c r="D207" s="149">
        <f t="shared" si="16"/>
        <v>413.559322033898</v>
      </c>
    </row>
    <row r="208" s="10" customFormat="1" ht="18" customHeight="1" spans="1:4">
      <c r="A208" s="150" t="s">
        <v>748</v>
      </c>
      <c r="B208" s="151">
        <v>23</v>
      </c>
      <c r="C208" s="151">
        <v>23</v>
      </c>
      <c r="D208" s="149">
        <f t="shared" si="16"/>
        <v>100</v>
      </c>
    </row>
    <row r="209" s="10" customFormat="1" ht="18" customHeight="1" spans="1:4">
      <c r="A209" s="150" t="s">
        <v>749</v>
      </c>
      <c r="B209" s="151">
        <v>44</v>
      </c>
      <c r="C209" s="151">
        <v>50</v>
      </c>
      <c r="D209" s="149">
        <f t="shared" si="16"/>
        <v>113.636363636364</v>
      </c>
    </row>
    <row r="210" s="10" customFormat="1" ht="18" customHeight="1" spans="1:4">
      <c r="A210" s="150" t="s">
        <v>750</v>
      </c>
      <c r="B210" s="151">
        <v>80</v>
      </c>
      <c r="C210" s="151">
        <v>90</v>
      </c>
      <c r="D210" s="149">
        <f t="shared" si="16"/>
        <v>112.5</v>
      </c>
    </row>
    <row r="211" s="10" customFormat="1" ht="18" customHeight="1" spans="1:4">
      <c r="A211" s="150" t="s">
        <v>751</v>
      </c>
      <c r="B211" s="151">
        <v>1027</v>
      </c>
      <c r="C211" s="151">
        <v>1259</v>
      </c>
      <c r="D211" s="149">
        <f t="shared" si="16"/>
        <v>122.590068159688</v>
      </c>
    </row>
    <row r="212" s="11" customFormat="1" ht="18" customHeight="1" spans="1:4">
      <c r="A212" s="147" t="s">
        <v>752</v>
      </c>
      <c r="B212" s="148">
        <f>SUM(B213:B213)</f>
        <v>195</v>
      </c>
      <c r="C212" s="148">
        <f>SUM(C213:C213)</f>
        <v>978</v>
      </c>
      <c r="D212" s="149">
        <f t="shared" si="16"/>
        <v>501.538461538462</v>
      </c>
    </row>
    <row r="213" s="10" customFormat="1" ht="18" customHeight="1" spans="1:4">
      <c r="A213" s="150" t="s">
        <v>753</v>
      </c>
      <c r="B213" s="151">
        <v>195</v>
      </c>
      <c r="C213" s="151">
        <v>978</v>
      </c>
      <c r="D213" s="149">
        <f t="shared" si="16"/>
        <v>501.538461538462</v>
      </c>
    </row>
    <row r="214" s="11" customFormat="1" ht="18" customHeight="1" spans="1:4">
      <c r="A214" s="147" t="s">
        <v>754</v>
      </c>
      <c r="B214" s="148">
        <f>SUM(B215:B217)</f>
        <v>0</v>
      </c>
      <c r="C214" s="148">
        <f>SUM(C215:C217)</f>
        <v>200</v>
      </c>
      <c r="D214" s="149">
        <v>0</v>
      </c>
    </row>
    <row r="215" s="10" customFormat="1" ht="18" customHeight="1" spans="1:4">
      <c r="A215" s="150" t="s">
        <v>601</v>
      </c>
      <c r="B215" s="151">
        <v>0</v>
      </c>
      <c r="C215" s="151">
        <v>0</v>
      </c>
      <c r="D215" s="149" t="e">
        <f t="shared" ref="D215:D218" si="17">C215/B215*100</f>
        <v>#DIV/0!</v>
      </c>
    </row>
    <row r="216" s="10" customFormat="1" ht="18" customHeight="1" spans="1:4">
      <c r="A216" s="150" t="s">
        <v>755</v>
      </c>
      <c r="B216" s="151">
        <v>0</v>
      </c>
      <c r="C216" s="151">
        <v>0</v>
      </c>
      <c r="D216" s="149" t="e">
        <f t="shared" si="17"/>
        <v>#DIV/0!</v>
      </c>
    </row>
    <row r="217" s="10" customFormat="1" ht="18" customHeight="1" spans="1:4">
      <c r="A217" s="150" t="s">
        <v>756</v>
      </c>
      <c r="B217" s="151">
        <v>0</v>
      </c>
      <c r="C217" s="151">
        <v>200</v>
      </c>
      <c r="D217" s="149">
        <v>0</v>
      </c>
    </row>
    <row r="218" s="10" customFormat="1" ht="18" customHeight="1" spans="1:4">
      <c r="A218" s="147" t="s">
        <v>757</v>
      </c>
      <c r="B218" s="148">
        <v>1</v>
      </c>
      <c r="C218" s="148">
        <f>C220</f>
        <v>6</v>
      </c>
      <c r="D218" s="149">
        <f t="shared" si="17"/>
        <v>600</v>
      </c>
    </row>
    <row r="219" s="10" customFormat="1" ht="18" customHeight="1" spans="1:4">
      <c r="A219" s="150" t="s">
        <v>758</v>
      </c>
      <c r="B219" s="148">
        <v>1</v>
      </c>
      <c r="C219" s="148"/>
      <c r="D219" s="149"/>
    </row>
    <row r="220" s="10" customFormat="1" ht="18" customHeight="1" spans="1:4">
      <c r="A220" s="150" t="s">
        <v>759</v>
      </c>
      <c r="B220" s="151">
        <v>0</v>
      </c>
      <c r="C220" s="151">
        <v>6</v>
      </c>
      <c r="D220" s="149">
        <v>0</v>
      </c>
    </row>
    <row r="221" s="11" customFormat="1" ht="18" customHeight="1" spans="1:4">
      <c r="A221" s="147" t="s">
        <v>760</v>
      </c>
      <c r="B221" s="148">
        <f>SUM(B222:B224)</f>
        <v>771</v>
      </c>
      <c r="C221" s="148">
        <f>SUM(C222:C224)</f>
        <v>789</v>
      </c>
      <c r="D221" s="149">
        <f t="shared" ref="D221:D226" si="18">C221/B221*100</f>
        <v>102.334630350195</v>
      </c>
    </row>
    <row r="222" s="10" customFormat="1" ht="18" customHeight="1" spans="1:4">
      <c r="A222" s="150" t="s">
        <v>601</v>
      </c>
      <c r="B222" s="151">
        <v>545</v>
      </c>
      <c r="C222" s="151">
        <v>657</v>
      </c>
      <c r="D222" s="149">
        <f t="shared" si="18"/>
        <v>120.550458715596</v>
      </c>
    </row>
    <row r="223" s="10" customFormat="1" ht="18" customHeight="1" spans="1:4">
      <c r="A223" s="150" t="s">
        <v>610</v>
      </c>
      <c r="B223" s="151">
        <v>0</v>
      </c>
      <c r="C223" s="151">
        <v>0</v>
      </c>
      <c r="D223" s="149"/>
    </row>
    <row r="224" s="10" customFormat="1" ht="18" customHeight="1" spans="1:4">
      <c r="A224" s="150" t="s">
        <v>761</v>
      </c>
      <c r="B224" s="151">
        <v>226</v>
      </c>
      <c r="C224" s="151">
        <v>132</v>
      </c>
      <c r="D224" s="149">
        <f t="shared" si="18"/>
        <v>58.4070796460177</v>
      </c>
    </row>
    <row r="225" s="11" customFormat="1" ht="18" customHeight="1" spans="1:4">
      <c r="A225" s="147" t="s">
        <v>762</v>
      </c>
      <c r="B225" s="148">
        <f>SUM(B226:B228)</f>
        <v>1426</v>
      </c>
      <c r="C225" s="148">
        <f>SUM(C226:C228)</f>
        <v>212</v>
      </c>
      <c r="D225" s="149">
        <f t="shared" si="18"/>
        <v>14.8667601683029</v>
      </c>
    </row>
    <row r="226" s="11" customFormat="1" ht="18" customHeight="1" spans="1:4">
      <c r="A226" s="150" t="s">
        <v>763</v>
      </c>
      <c r="B226" s="151">
        <v>25</v>
      </c>
      <c r="C226" s="151">
        <v>8</v>
      </c>
      <c r="D226" s="149">
        <f t="shared" si="18"/>
        <v>32</v>
      </c>
    </row>
    <row r="227" s="11" customFormat="1" ht="18" customHeight="1" spans="1:4">
      <c r="A227" s="150" t="s">
        <v>764</v>
      </c>
      <c r="B227" s="151">
        <v>0</v>
      </c>
      <c r="C227" s="151">
        <v>0</v>
      </c>
      <c r="D227" s="149">
        <v>0</v>
      </c>
    </row>
    <row r="228" s="10" customFormat="1" ht="18" customHeight="1" spans="1:4">
      <c r="A228" s="150" t="s">
        <v>765</v>
      </c>
      <c r="B228" s="151">
        <v>1401</v>
      </c>
      <c r="C228" s="151">
        <v>204</v>
      </c>
      <c r="D228" s="149">
        <f t="shared" ref="D228:D237" si="19">C228/B228*100</f>
        <v>14.5610278372591</v>
      </c>
    </row>
    <row r="229" s="11" customFormat="1" ht="18" customHeight="1" spans="1:4">
      <c r="A229" s="147" t="s">
        <v>766</v>
      </c>
      <c r="B229" s="148">
        <f>SUM(B230,B236,B243,B248,B254,B259,B264,B269,B274,B279,B283,B286,B290,B292,B295,B300)</f>
        <v>19391</v>
      </c>
      <c r="C229" s="148">
        <f>SUM(C230,C236,C243,C248,C254,C259,C264,C269,C274,C279,C283,C286,C290,C292,C295,C300)</f>
        <v>23890</v>
      </c>
      <c r="D229" s="149">
        <f t="shared" si="19"/>
        <v>123.201485225104</v>
      </c>
    </row>
    <row r="230" s="11" customFormat="1" ht="18" customHeight="1" spans="1:4">
      <c r="A230" s="147" t="s">
        <v>767</v>
      </c>
      <c r="B230" s="148">
        <f>SUM(B231:B235)</f>
        <v>1361</v>
      </c>
      <c r="C230" s="148">
        <f>SUM(C231:C235)</f>
        <v>1487</v>
      </c>
      <c r="D230" s="149">
        <f t="shared" si="19"/>
        <v>109.257898603968</v>
      </c>
    </row>
    <row r="231" s="10" customFormat="1" ht="18" customHeight="1" spans="1:4">
      <c r="A231" s="150" t="s">
        <v>601</v>
      </c>
      <c r="B231" s="151">
        <v>289</v>
      </c>
      <c r="C231" s="151">
        <v>324</v>
      </c>
      <c r="D231" s="149">
        <f t="shared" si="19"/>
        <v>112.110726643599</v>
      </c>
    </row>
    <row r="232" s="10" customFormat="1" ht="18" customHeight="1" spans="1:4">
      <c r="A232" s="150" t="s">
        <v>768</v>
      </c>
      <c r="B232" s="151">
        <v>95</v>
      </c>
      <c r="C232" s="151">
        <v>104</v>
      </c>
      <c r="D232" s="149">
        <f t="shared" si="19"/>
        <v>109.473684210526</v>
      </c>
    </row>
    <row r="233" s="10" customFormat="1" ht="18" customHeight="1" spans="1:4">
      <c r="A233" s="150" t="s">
        <v>769</v>
      </c>
      <c r="B233" s="151">
        <v>91</v>
      </c>
      <c r="C233" s="151">
        <v>116</v>
      </c>
      <c r="D233" s="149">
        <f t="shared" si="19"/>
        <v>127.472527472527</v>
      </c>
    </row>
    <row r="234" s="10" customFormat="1" ht="18" customHeight="1" spans="1:4">
      <c r="A234" s="150" t="s">
        <v>770</v>
      </c>
      <c r="B234" s="151">
        <v>550</v>
      </c>
      <c r="C234" s="151">
        <v>597</v>
      </c>
      <c r="D234" s="149">
        <f t="shared" si="19"/>
        <v>108.545454545455</v>
      </c>
    </row>
    <row r="235" s="10" customFormat="1" ht="18" customHeight="1" spans="1:4">
      <c r="A235" s="150" t="s">
        <v>771</v>
      </c>
      <c r="B235" s="151">
        <v>336</v>
      </c>
      <c r="C235" s="151">
        <v>346</v>
      </c>
      <c r="D235" s="149">
        <f t="shared" si="19"/>
        <v>102.97619047619</v>
      </c>
    </row>
    <row r="236" s="11" customFormat="1" ht="18" customHeight="1" spans="1:4">
      <c r="A236" s="147" t="s">
        <v>772</v>
      </c>
      <c r="B236" s="148">
        <f>SUM(B237:B242)</f>
        <v>266</v>
      </c>
      <c r="C236" s="148">
        <f>SUM(C237:C242)</f>
        <v>242</v>
      </c>
      <c r="D236" s="149">
        <f t="shared" si="19"/>
        <v>90.9774436090226</v>
      </c>
    </row>
    <row r="237" s="10" customFormat="1" ht="18" customHeight="1" spans="1:4">
      <c r="A237" s="150" t="s">
        <v>601</v>
      </c>
      <c r="B237" s="151">
        <v>160</v>
      </c>
      <c r="C237" s="151">
        <v>168</v>
      </c>
      <c r="D237" s="149">
        <f t="shared" si="19"/>
        <v>105</v>
      </c>
    </row>
    <row r="238" s="10" customFormat="1" ht="18" customHeight="1" spans="1:4">
      <c r="A238" s="150" t="s">
        <v>773</v>
      </c>
      <c r="B238" s="151">
        <v>0</v>
      </c>
      <c r="C238" s="151">
        <v>0</v>
      </c>
      <c r="D238" s="149">
        <v>0</v>
      </c>
    </row>
    <row r="239" s="10" customFormat="1" ht="18" customHeight="1" spans="1:4">
      <c r="A239" s="150" t="s">
        <v>774</v>
      </c>
      <c r="B239" s="151">
        <v>0</v>
      </c>
      <c r="C239" s="151">
        <v>0</v>
      </c>
      <c r="D239" s="149" t="e">
        <f t="shared" ref="D239:D246" si="20">C239/B239*100</f>
        <v>#DIV/0!</v>
      </c>
    </row>
    <row r="240" s="10" customFormat="1" ht="18" customHeight="1" spans="1:4">
      <c r="A240" s="150" t="s">
        <v>775</v>
      </c>
      <c r="B240" s="151">
        <v>8</v>
      </c>
      <c r="C240" s="151">
        <v>0</v>
      </c>
      <c r="D240" s="149"/>
    </row>
    <row r="241" s="10" customFormat="1" ht="18" customHeight="1" spans="1:4">
      <c r="A241" s="150" t="s">
        <v>776</v>
      </c>
      <c r="B241" s="151">
        <v>18</v>
      </c>
      <c r="C241" s="151">
        <v>18</v>
      </c>
      <c r="D241" s="149">
        <f t="shared" si="20"/>
        <v>100</v>
      </c>
    </row>
    <row r="242" s="10" customFormat="1" ht="18" customHeight="1" spans="1:4">
      <c r="A242" s="150" t="s">
        <v>777</v>
      </c>
      <c r="B242" s="151">
        <v>80</v>
      </c>
      <c r="C242" s="151">
        <v>56</v>
      </c>
      <c r="D242" s="149">
        <f t="shared" si="20"/>
        <v>70</v>
      </c>
    </row>
    <row r="243" s="11" customFormat="1" ht="18" customHeight="1" spans="1:4">
      <c r="A243" s="147" t="s">
        <v>778</v>
      </c>
      <c r="B243" s="148">
        <f>SUM(B244:B246)</f>
        <v>5214</v>
      </c>
      <c r="C243" s="148">
        <f>SUM(C244:C247)</f>
        <v>6181</v>
      </c>
      <c r="D243" s="149">
        <f t="shared" si="20"/>
        <v>118.546221710779</v>
      </c>
    </row>
    <row r="244" s="10" customFormat="1" ht="18" customHeight="1" spans="1:4">
      <c r="A244" s="150" t="s">
        <v>779</v>
      </c>
      <c r="B244" s="151">
        <v>325</v>
      </c>
      <c r="C244" s="151">
        <v>998</v>
      </c>
      <c r="D244" s="149">
        <f t="shared" si="20"/>
        <v>307.076923076923</v>
      </c>
    </row>
    <row r="245" s="10" customFormat="1" ht="18" customHeight="1" spans="1:4">
      <c r="A245" s="150" t="s">
        <v>780</v>
      </c>
      <c r="B245" s="151">
        <v>4889</v>
      </c>
      <c r="C245" s="151">
        <v>5133</v>
      </c>
      <c r="D245" s="149">
        <f t="shared" si="20"/>
        <v>104.990795663735</v>
      </c>
    </row>
    <row r="246" s="10" customFormat="1" ht="18" customHeight="1" spans="1:4">
      <c r="A246" s="150" t="s">
        <v>781</v>
      </c>
      <c r="B246" s="155">
        <v>0</v>
      </c>
      <c r="C246" s="151">
        <v>0</v>
      </c>
      <c r="D246" s="149" t="e">
        <f t="shared" si="20"/>
        <v>#DIV/0!</v>
      </c>
    </row>
    <row r="247" s="10" customFormat="1" ht="18" customHeight="1" spans="1:4">
      <c r="A247" s="150" t="s">
        <v>782</v>
      </c>
      <c r="B247" s="155"/>
      <c r="C247" s="151">
        <v>50</v>
      </c>
      <c r="D247" s="149"/>
    </row>
    <row r="248" s="11" customFormat="1" ht="18" customHeight="1" spans="1:4">
      <c r="A248" s="147" t="s">
        <v>783</v>
      </c>
      <c r="B248" s="148">
        <f>SUM(B249:B253)</f>
        <v>1852</v>
      </c>
      <c r="C248" s="148">
        <f>SUM(C249:C253)</f>
        <v>5703</v>
      </c>
      <c r="D248" s="149">
        <f t="shared" ref="D248:D251" si="21">C248/B248*100</f>
        <v>307.937365010799</v>
      </c>
    </row>
    <row r="249" s="10" customFormat="1" ht="18" customHeight="1" spans="1:4">
      <c r="A249" s="150" t="s">
        <v>784</v>
      </c>
      <c r="B249" s="151">
        <v>23</v>
      </c>
      <c r="C249" s="151">
        <v>23</v>
      </c>
      <c r="D249" s="149">
        <f t="shared" si="21"/>
        <v>100</v>
      </c>
    </row>
    <row r="250" s="10" customFormat="1" ht="18" customHeight="1" spans="1:4">
      <c r="A250" s="150" t="s">
        <v>785</v>
      </c>
      <c r="B250" s="151">
        <v>1098</v>
      </c>
      <c r="C250" s="151">
        <v>1602</v>
      </c>
      <c r="D250" s="149">
        <f t="shared" si="21"/>
        <v>145.901639344262</v>
      </c>
    </row>
    <row r="251" s="10" customFormat="1" ht="18" customHeight="1" spans="1:4">
      <c r="A251" s="150" t="s">
        <v>786</v>
      </c>
      <c r="B251" s="151">
        <v>213</v>
      </c>
      <c r="C251" s="151">
        <v>233</v>
      </c>
      <c r="D251" s="149">
        <f t="shared" si="21"/>
        <v>109.389671361502</v>
      </c>
    </row>
    <row r="252" s="10" customFormat="1" ht="18" customHeight="1" spans="1:4">
      <c r="A252" s="150" t="s">
        <v>787</v>
      </c>
      <c r="B252" s="151"/>
      <c r="C252" s="151">
        <v>1350</v>
      </c>
      <c r="D252" s="149"/>
    </row>
    <row r="253" s="10" customFormat="1" ht="18" customHeight="1" spans="1:4">
      <c r="A253" s="150" t="s">
        <v>788</v>
      </c>
      <c r="B253" s="151">
        <v>518</v>
      </c>
      <c r="C253" s="151">
        <v>2495</v>
      </c>
      <c r="D253" s="149">
        <f t="shared" ref="D253:D255" si="22">C253/B253*100</f>
        <v>481.660231660232</v>
      </c>
    </row>
    <row r="254" s="11" customFormat="1" ht="18" customHeight="1" spans="1:4">
      <c r="A254" s="147" t="s">
        <v>789</v>
      </c>
      <c r="B254" s="148">
        <f>SUM(B255:B258)</f>
        <v>623</v>
      </c>
      <c r="C254" s="148">
        <f>SUM(C255:C258)</f>
        <v>858</v>
      </c>
      <c r="D254" s="149">
        <f t="shared" si="22"/>
        <v>137.720706260032</v>
      </c>
    </row>
    <row r="255" s="10" customFormat="1" ht="18" customHeight="1" spans="1:4">
      <c r="A255" s="150" t="s">
        <v>790</v>
      </c>
      <c r="B255" s="151">
        <v>0</v>
      </c>
      <c r="C255" s="151">
        <v>0</v>
      </c>
      <c r="D255" s="149" t="e">
        <f t="shared" si="22"/>
        <v>#DIV/0!</v>
      </c>
    </row>
    <row r="256" s="10" customFormat="1" ht="18" customHeight="1" spans="1:4">
      <c r="A256" s="150" t="s">
        <v>791</v>
      </c>
      <c r="B256" s="151"/>
      <c r="C256" s="151">
        <v>16</v>
      </c>
      <c r="D256" s="149"/>
    </row>
    <row r="257" s="10" customFormat="1" ht="18" customHeight="1" spans="1:4">
      <c r="A257" s="150" t="s">
        <v>792</v>
      </c>
      <c r="B257" s="151"/>
      <c r="C257" s="151">
        <v>14</v>
      </c>
      <c r="D257" s="149"/>
    </row>
    <row r="258" s="10" customFormat="1" ht="18" customHeight="1" spans="1:4">
      <c r="A258" s="150" t="s">
        <v>793</v>
      </c>
      <c r="B258" s="151">
        <v>623</v>
      </c>
      <c r="C258" s="151">
        <v>828</v>
      </c>
      <c r="D258" s="149">
        <f t="shared" ref="D258:D278" si="23">C258/B258*100</f>
        <v>132.905296950241</v>
      </c>
    </row>
    <row r="259" s="11" customFormat="1" ht="18" customHeight="1" spans="1:4">
      <c r="A259" s="147" t="s">
        <v>794</v>
      </c>
      <c r="B259" s="148">
        <f>SUM(B260:B263)</f>
        <v>1312</v>
      </c>
      <c r="C259" s="148">
        <f>SUM(C260:C263)</f>
        <v>1281</v>
      </c>
      <c r="D259" s="149">
        <f t="shared" si="23"/>
        <v>97.6371951219512</v>
      </c>
    </row>
    <row r="260" s="11" customFormat="1" ht="18" customHeight="1" spans="1:4">
      <c r="A260" s="147" t="s">
        <v>795</v>
      </c>
      <c r="B260" s="151">
        <v>0</v>
      </c>
      <c r="C260" s="151">
        <v>16</v>
      </c>
      <c r="D260" s="149">
        <v>0</v>
      </c>
    </row>
    <row r="261" s="10" customFormat="1" ht="18" customHeight="1" spans="1:4">
      <c r="A261" s="150" t="s">
        <v>796</v>
      </c>
      <c r="B261" s="151">
        <v>0</v>
      </c>
      <c r="C261" s="151">
        <v>0</v>
      </c>
      <c r="D261" s="149" t="e">
        <f t="shared" si="23"/>
        <v>#DIV/0!</v>
      </c>
    </row>
    <row r="262" s="10" customFormat="1" ht="18" customHeight="1" spans="1:4">
      <c r="A262" s="150" t="s">
        <v>797</v>
      </c>
      <c r="B262" s="151">
        <v>433</v>
      </c>
      <c r="C262" s="151">
        <v>499</v>
      </c>
      <c r="D262" s="149">
        <f t="shared" si="23"/>
        <v>115.242494226328</v>
      </c>
    </row>
    <row r="263" s="10" customFormat="1" ht="18" customHeight="1" spans="1:4">
      <c r="A263" s="150" t="s">
        <v>798</v>
      </c>
      <c r="B263" s="151">
        <v>879</v>
      </c>
      <c r="C263" s="151">
        <v>766</v>
      </c>
      <c r="D263" s="149">
        <f t="shared" si="23"/>
        <v>87.1444823663254</v>
      </c>
    </row>
    <row r="264" s="11" customFormat="1" ht="18" customHeight="1" spans="1:4">
      <c r="A264" s="147" t="s">
        <v>799</v>
      </c>
      <c r="B264" s="148">
        <f>SUM(B265:B268)</f>
        <v>528</v>
      </c>
      <c r="C264" s="148">
        <f>SUM(C265:C268)</f>
        <v>533</v>
      </c>
      <c r="D264" s="149">
        <f t="shared" si="23"/>
        <v>100.94696969697</v>
      </c>
    </row>
    <row r="265" s="10" customFormat="1" ht="18" customHeight="1" spans="1:4">
      <c r="A265" s="150" t="s">
        <v>800</v>
      </c>
      <c r="B265" s="151">
        <v>150</v>
      </c>
      <c r="C265" s="151">
        <v>24</v>
      </c>
      <c r="D265" s="149">
        <f t="shared" si="23"/>
        <v>16</v>
      </c>
    </row>
    <row r="266" s="10" customFormat="1" ht="18" customHeight="1" spans="1:4">
      <c r="A266" s="150" t="s">
        <v>801</v>
      </c>
      <c r="B266" s="151">
        <v>138</v>
      </c>
      <c r="C266" s="151">
        <v>96</v>
      </c>
      <c r="D266" s="149">
        <f t="shared" si="23"/>
        <v>69.5652173913043</v>
      </c>
    </row>
    <row r="267" s="10" customFormat="1" ht="18" customHeight="1" spans="1:4">
      <c r="A267" s="150" t="s">
        <v>802</v>
      </c>
      <c r="B267" s="151">
        <v>11</v>
      </c>
      <c r="C267" s="151">
        <v>6</v>
      </c>
      <c r="D267" s="149">
        <f t="shared" si="23"/>
        <v>54.5454545454545</v>
      </c>
    </row>
    <row r="268" s="10" customFormat="1" ht="18" customHeight="1" spans="1:4">
      <c r="A268" s="150" t="s">
        <v>803</v>
      </c>
      <c r="B268" s="151">
        <v>229</v>
      </c>
      <c r="C268" s="151">
        <v>407</v>
      </c>
      <c r="D268" s="149">
        <f t="shared" si="23"/>
        <v>177.729257641921</v>
      </c>
    </row>
    <row r="269" s="11" customFormat="1" ht="18" customHeight="1" spans="1:4">
      <c r="A269" s="147" t="s">
        <v>804</v>
      </c>
      <c r="B269" s="148">
        <f>SUM(B270:B273)</f>
        <v>576</v>
      </c>
      <c r="C269" s="148">
        <f>SUM(C270:C273)</f>
        <v>486</v>
      </c>
      <c r="D269" s="149">
        <f t="shared" si="23"/>
        <v>84.375</v>
      </c>
    </row>
    <row r="270" s="10" customFormat="1" ht="18" customHeight="1" spans="1:4">
      <c r="A270" s="150" t="s">
        <v>805</v>
      </c>
      <c r="B270" s="151">
        <v>146</v>
      </c>
      <c r="C270" s="151">
        <v>125</v>
      </c>
      <c r="D270" s="149">
        <f t="shared" si="23"/>
        <v>85.6164383561644</v>
      </c>
    </row>
    <row r="271" s="10" customFormat="1" ht="18" customHeight="1" spans="1:4">
      <c r="A271" s="150" t="s">
        <v>806</v>
      </c>
      <c r="B271" s="151">
        <v>322</v>
      </c>
      <c r="C271" s="151">
        <v>170</v>
      </c>
      <c r="D271" s="149">
        <f t="shared" si="23"/>
        <v>52.7950310559006</v>
      </c>
    </row>
    <row r="272" s="10" customFormat="1" ht="18" customHeight="1" spans="1:4">
      <c r="A272" s="150" t="s">
        <v>807</v>
      </c>
      <c r="B272" s="151">
        <v>105</v>
      </c>
      <c r="C272" s="151">
        <v>191</v>
      </c>
      <c r="D272" s="149">
        <f t="shared" si="23"/>
        <v>181.904761904762</v>
      </c>
    </row>
    <row r="273" s="10" customFormat="1" ht="18" customHeight="1" spans="1:4">
      <c r="A273" s="150" t="s">
        <v>808</v>
      </c>
      <c r="B273" s="151">
        <v>3</v>
      </c>
      <c r="C273" s="151">
        <v>0</v>
      </c>
      <c r="D273" s="149">
        <f t="shared" si="23"/>
        <v>0</v>
      </c>
    </row>
    <row r="274" s="11" customFormat="1" ht="18" customHeight="1" spans="1:4">
      <c r="A274" s="147" t="s">
        <v>809</v>
      </c>
      <c r="B274" s="148">
        <f>SUM(B275:B278)</f>
        <v>295</v>
      </c>
      <c r="C274" s="148">
        <f>SUM(C275:C278)</f>
        <v>556</v>
      </c>
      <c r="D274" s="149">
        <f t="shared" si="23"/>
        <v>188.474576271186</v>
      </c>
    </row>
    <row r="275" s="10" customFormat="1" ht="18" customHeight="1" spans="1:4">
      <c r="A275" s="150" t="s">
        <v>810</v>
      </c>
      <c r="B275" s="151">
        <v>27</v>
      </c>
      <c r="C275" s="151">
        <v>36</v>
      </c>
      <c r="D275" s="149">
        <f t="shared" si="23"/>
        <v>133.333333333333</v>
      </c>
    </row>
    <row r="276" s="10" customFormat="1" ht="18" customHeight="1" spans="1:4">
      <c r="A276" s="150" t="s">
        <v>811</v>
      </c>
      <c r="B276" s="151">
        <v>8</v>
      </c>
      <c r="C276" s="151">
        <v>31</v>
      </c>
      <c r="D276" s="149">
        <f t="shared" si="23"/>
        <v>387.5</v>
      </c>
    </row>
    <row r="277" s="10" customFormat="1" ht="18" customHeight="1" spans="1:4">
      <c r="A277" s="150" t="s">
        <v>812</v>
      </c>
      <c r="B277" s="151">
        <v>102</v>
      </c>
      <c r="C277" s="151">
        <v>241</v>
      </c>
      <c r="D277" s="149">
        <f t="shared" si="23"/>
        <v>236.274509803922</v>
      </c>
    </row>
    <row r="278" s="10" customFormat="1" ht="18" customHeight="1" spans="1:4">
      <c r="A278" s="150" t="s">
        <v>813</v>
      </c>
      <c r="B278" s="151">
        <v>158</v>
      </c>
      <c r="C278" s="151">
        <v>248</v>
      </c>
      <c r="D278" s="149">
        <f t="shared" si="23"/>
        <v>156.962025316456</v>
      </c>
    </row>
    <row r="279" s="11" customFormat="1" ht="18" customHeight="1" spans="1:4">
      <c r="A279" s="147" t="s">
        <v>814</v>
      </c>
      <c r="B279" s="156">
        <f>SUM(B280:B282)</f>
        <v>0</v>
      </c>
      <c r="C279" s="156">
        <f>SUM(C280:C282)</f>
        <v>0</v>
      </c>
      <c r="D279" s="149">
        <v>0</v>
      </c>
    </row>
    <row r="280" s="10" customFormat="1" ht="18" customHeight="1" spans="1:4">
      <c r="A280" s="150" t="s">
        <v>815</v>
      </c>
      <c r="B280" s="151"/>
      <c r="C280" s="151"/>
      <c r="D280" s="149">
        <v>0</v>
      </c>
    </row>
    <row r="281" s="10" customFormat="1" ht="18" customHeight="1" spans="1:4">
      <c r="A281" s="150" t="s">
        <v>816</v>
      </c>
      <c r="B281" s="151"/>
      <c r="C281" s="151"/>
      <c r="D281" s="149">
        <v>0</v>
      </c>
    </row>
    <row r="282" s="10" customFormat="1" ht="18" customHeight="1" spans="1:4">
      <c r="A282" s="150" t="s">
        <v>817</v>
      </c>
      <c r="B282" s="151">
        <v>0</v>
      </c>
      <c r="C282" s="151">
        <v>0</v>
      </c>
      <c r="D282" s="149" t="e">
        <f t="shared" ref="D282:D286" si="24">C282/B282*100</f>
        <v>#DIV/0!</v>
      </c>
    </row>
    <row r="283" s="11" customFormat="1" ht="18" customHeight="1" spans="1:4">
      <c r="A283" s="153" t="s">
        <v>818</v>
      </c>
      <c r="B283" s="148">
        <f>SUM(B284:B285)</f>
        <v>0</v>
      </c>
      <c r="C283" s="148">
        <f>SUM(C284:C285)</f>
        <v>0</v>
      </c>
      <c r="D283" s="149" t="e">
        <f t="shared" si="24"/>
        <v>#DIV/0!</v>
      </c>
    </row>
    <row r="284" s="10" customFormat="1" ht="18" customHeight="1" spans="1:4">
      <c r="A284" s="150" t="s">
        <v>819</v>
      </c>
      <c r="B284" s="157">
        <v>0</v>
      </c>
      <c r="C284" s="157">
        <v>0</v>
      </c>
      <c r="D284" s="149" t="e">
        <f t="shared" si="24"/>
        <v>#DIV/0!</v>
      </c>
    </row>
    <row r="285" s="10" customFormat="1" ht="18" customHeight="1" spans="1:4">
      <c r="A285" s="150" t="s">
        <v>820</v>
      </c>
      <c r="B285" s="151">
        <v>0</v>
      </c>
      <c r="C285" s="151">
        <v>0</v>
      </c>
      <c r="D285" s="149" t="e">
        <f t="shared" si="24"/>
        <v>#DIV/0!</v>
      </c>
    </row>
    <row r="286" s="11" customFormat="1" ht="18" customHeight="1" spans="1:4">
      <c r="A286" s="147" t="s">
        <v>821</v>
      </c>
      <c r="B286" s="148">
        <f>SUM(B287:B289)</f>
        <v>14</v>
      </c>
      <c r="C286" s="148">
        <f>SUM(C287:C289)</f>
        <v>20</v>
      </c>
      <c r="D286" s="149">
        <f t="shared" si="24"/>
        <v>142.857142857143</v>
      </c>
    </row>
    <row r="287" s="10" customFormat="1" ht="18" customHeight="1" spans="1:4">
      <c r="A287" s="150" t="s">
        <v>822</v>
      </c>
      <c r="B287" s="151">
        <v>0</v>
      </c>
      <c r="C287" s="151">
        <v>0</v>
      </c>
      <c r="D287" s="149"/>
    </row>
    <row r="288" s="10" customFormat="1" ht="18" customHeight="1" spans="1:4">
      <c r="A288" s="150" t="s">
        <v>823</v>
      </c>
      <c r="B288" s="151">
        <v>9</v>
      </c>
      <c r="C288" s="151">
        <v>20</v>
      </c>
      <c r="D288" s="149">
        <f>C288/B288*100</f>
        <v>222.222222222222</v>
      </c>
    </row>
    <row r="289" s="10" customFormat="1" ht="18" customHeight="1" spans="1:4">
      <c r="A289" s="150" t="s">
        <v>822</v>
      </c>
      <c r="B289" s="151">
        <v>5</v>
      </c>
      <c r="C289" s="151">
        <v>0</v>
      </c>
      <c r="D289" s="149">
        <f>C289/B289*100</f>
        <v>0</v>
      </c>
    </row>
    <row r="290" s="11" customFormat="1" ht="18" customHeight="1" spans="1:4">
      <c r="A290" s="147" t="s">
        <v>824</v>
      </c>
      <c r="B290" s="154">
        <f>SUM(B291:B291)</f>
        <v>0</v>
      </c>
      <c r="C290" s="148">
        <f>SUM(C291:C291)</f>
        <v>45</v>
      </c>
      <c r="D290" s="149"/>
    </row>
    <row r="291" s="10" customFormat="1" ht="18" customHeight="1" spans="1:4">
      <c r="A291" s="150" t="s">
        <v>825</v>
      </c>
      <c r="B291" s="155">
        <v>0</v>
      </c>
      <c r="C291" s="151">
        <v>45</v>
      </c>
      <c r="D291" s="149"/>
    </row>
    <row r="292" s="11" customFormat="1" ht="18" customHeight="1" spans="1:4">
      <c r="A292" s="158" t="s">
        <v>826</v>
      </c>
      <c r="B292" s="154">
        <f>SUM(B293:B294)</f>
        <v>0</v>
      </c>
      <c r="C292" s="148">
        <f>SUM(C293:C294)</f>
        <v>20</v>
      </c>
      <c r="D292" s="149"/>
    </row>
    <row r="293" s="10" customFormat="1" ht="18" customHeight="1" spans="1:4">
      <c r="A293" s="159" t="s">
        <v>827</v>
      </c>
      <c r="B293" s="155">
        <v>0</v>
      </c>
      <c r="C293" s="151">
        <v>0</v>
      </c>
      <c r="D293" s="149"/>
    </row>
    <row r="294" s="10" customFormat="1" ht="18" customHeight="1" spans="1:4">
      <c r="A294" s="159" t="s">
        <v>828</v>
      </c>
      <c r="B294" s="155">
        <v>0</v>
      </c>
      <c r="C294" s="151">
        <v>20</v>
      </c>
      <c r="D294" s="149"/>
    </row>
    <row r="295" s="10" customFormat="1" ht="18" customHeight="1" spans="1:4">
      <c r="A295" s="147" t="s">
        <v>829</v>
      </c>
      <c r="B295" s="148">
        <f>SUM(B296:B299)</f>
        <v>475</v>
      </c>
      <c r="C295" s="148">
        <f>SUM(C296:C299)</f>
        <v>879</v>
      </c>
      <c r="D295" s="149">
        <f t="shared" ref="D295:D304" si="25">C295/B295*100</f>
        <v>185.052631578947</v>
      </c>
    </row>
    <row r="296" s="10" customFormat="1" ht="18" customHeight="1" spans="1:4">
      <c r="A296" s="150" t="s">
        <v>601</v>
      </c>
      <c r="B296" s="151">
        <v>2</v>
      </c>
      <c r="C296" s="151">
        <v>73</v>
      </c>
      <c r="D296" s="149">
        <f t="shared" si="25"/>
        <v>3650</v>
      </c>
    </row>
    <row r="297" s="10" customFormat="1" ht="18" customHeight="1" spans="1:4">
      <c r="A297" s="152" t="s">
        <v>773</v>
      </c>
      <c r="B297" s="151"/>
      <c r="C297" s="151">
        <v>40</v>
      </c>
      <c r="D297" s="149">
        <v>0</v>
      </c>
    </row>
    <row r="298" s="10" customFormat="1" ht="18" customHeight="1" spans="1:4">
      <c r="A298" s="159" t="s">
        <v>607</v>
      </c>
      <c r="B298" s="151">
        <v>83</v>
      </c>
      <c r="C298" s="151">
        <v>714</v>
      </c>
      <c r="D298" s="149">
        <f t="shared" si="25"/>
        <v>860.240963855422</v>
      </c>
    </row>
    <row r="299" s="10" customFormat="1" ht="18" customHeight="1" spans="1:4">
      <c r="A299" s="159" t="s">
        <v>830</v>
      </c>
      <c r="B299" s="151">
        <v>390</v>
      </c>
      <c r="C299" s="151">
        <v>52</v>
      </c>
      <c r="D299" s="149">
        <f t="shared" si="25"/>
        <v>13.3333333333333</v>
      </c>
    </row>
    <row r="300" s="11" customFormat="1" ht="18" customHeight="1" spans="1:4">
      <c r="A300" s="153" t="s">
        <v>831</v>
      </c>
      <c r="B300" s="148">
        <f>B301</f>
        <v>6875</v>
      </c>
      <c r="C300" s="148">
        <f>C301</f>
        <v>5599</v>
      </c>
      <c r="D300" s="149">
        <f t="shared" si="25"/>
        <v>81.44</v>
      </c>
    </row>
    <row r="301" s="10" customFormat="1" ht="18" customHeight="1" spans="1:4">
      <c r="A301" s="152" t="s">
        <v>832</v>
      </c>
      <c r="B301" s="151">
        <v>6875</v>
      </c>
      <c r="C301" s="151">
        <v>5599</v>
      </c>
      <c r="D301" s="149">
        <f t="shared" si="25"/>
        <v>81.44</v>
      </c>
    </row>
    <row r="302" s="11" customFormat="1" ht="18" customHeight="1" spans="1:4">
      <c r="A302" s="147" t="s">
        <v>833</v>
      </c>
      <c r="B302" s="148">
        <f>SUM(B303,B307,B312,B315,B323,B329,B332,B336,,B338,B342,B345,B347,B351,B353)</f>
        <v>17459</v>
      </c>
      <c r="C302" s="148">
        <f>SUM(C303,C307,C312,C315,C323,C329,C332,C336,,C338,C342,C345,C347,C351,C353)</f>
        <v>16917</v>
      </c>
      <c r="D302" s="149">
        <f t="shared" si="25"/>
        <v>96.8955839395154</v>
      </c>
    </row>
    <row r="303" s="11" customFormat="1" ht="18" customHeight="1" spans="1:4">
      <c r="A303" s="147" t="s">
        <v>834</v>
      </c>
      <c r="B303" s="148">
        <f>SUM(B304:B306)</f>
        <v>849</v>
      </c>
      <c r="C303" s="148">
        <f>SUM(C304:C306)</f>
        <v>839</v>
      </c>
      <c r="D303" s="149">
        <f t="shared" si="25"/>
        <v>98.8221436984688</v>
      </c>
    </row>
    <row r="304" s="10" customFormat="1" ht="18" customHeight="1" spans="1:4">
      <c r="A304" s="150" t="s">
        <v>601</v>
      </c>
      <c r="B304" s="151">
        <v>175</v>
      </c>
      <c r="C304" s="151">
        <v>218</v>
      </c>
      <c r="D304" s="149">
        <f t="shared" si="25"/>
        <v>124.571428571429</v>
      </c>
    </row>
    <row r="305" s="10" customFormat="1" ht="18" customHeight="1" spans="1:4">
      <c r="A305" s="150" t="s">
        <v>611</v>
      </c>
      <c r="B305" s="151">
        <v>0</v>
      </c>
      <c r="C305" s="151">
        <v>0</v>
      </c>
      <c r="D305" s="149">
        <v>0</v>
      </c>
    </row>
    <row r="306" s="10" customFormat="1" ht="18" customHeight="1" spans="1:4">
      <c r="A306" s="150" t="s">
        <v>835</v>
      </c>
      <c r="B306" s="151">
        <v>674</v>
      </c>
      <c r="C306" s="151">
        <v>621</v>
      </c>
      <c r="D306" s="149">
        <f t="shared" ref="D306:D309" si="26">C306/B306*100</f>
        <v>92.1364985163205</v>
      </c>
    </row>
    <row r="307" s="11" customFormat="1" ht="18" customHeight="1" spans="1:4">
      <c r="A307" s="147" t="s">
        <v>836</v>
      </c>
      <c r="B307" s="148">
        <f>SUM(B308:B311)</f>
        <v>4735</v>
      </c>
      <c r="C307" s="148">
        <f>SUM(C308:C311)</f>
        <v>5447</v>
      </c>
      <c r="D307" s="149">
        <f t="shared" si="26"/>
        <v>115.036958817318</v>
      </c>
    </row>
    <row r="308" s="10" customFormat="1" ht="18" customHeight="1" spans="1:4">
      <c r="A308" s="150" t="s">
        <v>837</v>
      </c>
      <c r="B308" s="151">
        <v>3864</v>
      </c>
      <c r="C308" s="151">
        <v>4461</v>
      </c>
      <c r="D308" s="149">
        <f t="shared" si="26"/>
        <v>115.450310559006</v>
      </c>
    </row>
    <row r="309" s="10" customFormat="1" ht="18" customHeight="1" spans="1:4">
      <c r="A309" s="150" t="s">
        <v>838</v>
      </c>
      <c r="B309" s="151">
        <v>590</v>
      </c>
      <c r="C309" s="151">
        <v>571</v>
      </c>
      <c r="D309" s="149">
        <f t="shared" si="26"/>
        <v>96.7796610169491</v>
      </c>
    </row>
    <row r="310" s="10" customFormat="1" ht="18" customHeight="1" spans="1:4">
      <c r="A310" s="150" t="s">
        <v>839</v>
      </c>
      <c r="B310" s="151"/>
      <c r="C310" s="151">
        <v>11</v>
      </c>
      <c r="D310" s="149"/>
    </row>
    <row r="311" s="10" customFormat="1" ht="18" customHeight="1" spans="1:4">
      <c r="A311" s="150" t="s">
        <v>840</v>
      </c>
      <c r="B311" s="151">
        <v>281</v>
      </c>
      <c r="C311" s="151">
        <v>404</v>
      </c>
      <c r="D311" s="149">
        <f t="shared" ref="D311:D320" si="27">C311/B311*100</f>
        <v>143.772241992883</v>
      </c>
    </row>
    <row r="312" s="11" customFormat="1" ht="18" customHeight="1" spans="1:4">
      <c r="A312" s="147" t="s">
        <v>841</v>
      </c>
      <c r="B312" s="148">
        <f>SUM(B313:B314)</f>
        <v>2754</v>
      </c>
      <c r="C312" s="148">
        <f>SUM(C313:C314)</f>
        <v>4205</v>
      </c>
      <c r="D312" s="149">
        <f t="shared" si="27"/>
        <v>152.687000726216</v>
      </c>
    </row>
    <row r="313" s="10" customFormat="1" ht="18" customHeight="1" spans="1:4">
      <c r="A313" s="150" t="s">
        <v>842</v>
      </c>
      <c r="B313" s="151">
        <v>2472</v>
      </c>
      <c r="C313" s="151">
        <v>2959</v>
      </c>
      <c r="D313" s="149">
        <f t="shared" si="27"/>
        <v>119.700647249191</v>
      </c>
    </row>
    <row r="314" s="10" customFormat="1" ht="18" customHeight="1" spans="1:4">
      <c r="A314" s="150" t="s">
        <v>843</v>
      </c>
      <c r="B314" s="151">
        <v>282</v>
      </c>
      <c r="C314" s="151">
        <v>1246</v>
      </c>
      <c r="D314" s="149">
        <f t="shared" si="27"/>
        <v>441.843971631206</v>
      </c>
    </row>
    <row r="315" s="11" customFormat="1" ht="18" customHeight="1" spans="1:4">
      <c r="A315" s="147" t="s">
        <v>844</v>
      </c>
      <c r="B315" s="148">
        <f>SUM(B316:B322)</f>
        <v>2984</v>
      </c>
      <c r="C315" s="148">
        <f>SUM(C316:C322)</f>
        <v>3669</v>
      </c>
      <c r="D315" s="149">
        <f t="shared" si="27"/>
        <v>122.955764075067</v>
      </c>
    </row>
    <row r="316" s="10" customFormat="1" ht="18" customHeight="1" spans="1:4">
      <c r="A316" s="150" t="s">
        <v>845</v>
      </c>
      <c r="B316" s="151">
        <v>348</v>
      </c>
      <c r="C316" s="151">
        <v>466</v>
      </c>
      <c r="D316" s="149">
        <f t="shared" si="27"/>
        <v>133.908045977011</v>
      </c>
    </row>
    <row r="317" s="10" customFormat="1" ht="18" customHeight="1" spans="1:4">
      <c r="A317" s="150" t="s">
        <v>846</v>
      </c>
      <c r="B317" s="151">
        <v>383</v>
      </c>
      <c r="C317" s="151">
        <v>451</v>
      </c>
      <c r="D317" s="149">
        <f t="shared" si="27"/>
        <v>117.754569190601</v>
      </c>
    </row>
    <row r="318" s="10" customFormat="1" ht="18" customHeight="1" spans="1:4">
      <c r="A318" s="150" t="s">
        <v>847</v>
      </c>
      <c r="B318" s="151">
        <v>432</v>
      </c>
      <c r="C318" s="151">
        <v>518</v>
      </c>
      <c r="D318" s="149">
        <f t="shared" si="27"/>
        <v>119.907407407407</v>
      </c>
    </row>
    <row r="319" s="10" customFormat="1" ht="18" customHeight="1" spans="1:4">
      <c r="A319" s="150" t="s">
        <v>848</v>
      </c>
      <c r="B319" s="151">
        <v>1718</v>
      </c>
      <c r="C319" s="151">
        <v>1672</v>
      </c>
      <c r="D319" s="149">
        <f t="shared" si="27"/>
        <v>97.3224679860303</v>
      </c>
    </row>
    <row r="320" s="10" customFormat="1" ht="18" customHeight="1" spans="1:4">
      <c r="A320" s="150" t="s">
        <v>849</v>
      </c>
      <c r="B320" s="151">
        <v>85</v>
      </c>
      <c r="C320" s="151">
        <v>54</v>
      </c>
      <c r="D320" s="149">
        <f t="shared" si="27"/>
        <v>63.5294117647059</v>
      </c>
    </row>
    <row r="321" s="10" customFormat="1" ht="18" customHeight="1" spans="1:4">
      <c r="A321" s="150" t="s">
        <v>850</v>
      </c>
      <c r="B321" s="151"/>
      <c r="C321" s="151">
        <v>271</v>
      </c>
      <c r="D321" s="149"/>
    </row>
    <row r="322" s="10" customFormat="1" ht="18" customHeight="1" spans="1:4">
      <c r="A322" s="150" t="s">
        <v>851</v>
      </c>
      <c r="B322" s="151">
        <v>18</v>
      </c>
      <c r="C322" s="151">
        <v>237</v>
      </c>
      <c r="D322" s="149">
        <f t="shared" ref="D322:D328" si="28">C322/B322*100</f>
        <v>1316.66666666667</v>
      </c>
    </row>
    <row r="323" s="11" customFormat="1" ht="18" customHeight="1" spans="1:4">
      <c r="A323" s="147" t="s">
        <v>852</v>
      </c>
      <c r="B323" s="148">
        <f>SUM(B324:B328)</f>
        <v>0</v>
      </c>
      <c r="C323" s="148">
        <f>SUM(C324:C328)</f>
        <v>0</v>
      </c>
      <c r="D323" s="149"/>
    </row>
    <row r="324" s="10" customFormat="1" ht="18" customHeight="1" spans="1:4">
      <c r="A324" s="150" t="s">
        <v>853</v>
      </c>
      <c r="B324" s="151">
        <v>0</v>
      </c>
      <c r="C324" s="151">
        <v>0</v>
      </c>
      <c r="D324" s="149"/>
    </row>
    <row r="325" s="10" customFormat="1" ht="18" customHeight="1" spans="1:4">
      <c r="A325" s="150" t="s">
        <v>854</v>
      </c>
      <c r="B325" s="151">
        <v>0</v>
      </c>
      <c r="C325" s="151">
        <v>0</v>
      </c>
      <c r="D325" s="149" t="e">
        <f t="shared" si="28"/>
        <v>#DIV/0!</v>
      </c>
    </row>
    <row r="326" s="10" customFormat="1" ht="18" customHeight="1" spans="1:4">
      <c r="A326" s="150" t="s">
        <v>855</v>
      </c>
      <c r="B326" s="151">
        <v>0</v>
      </c>
      <c r="C326" s="151">
        <v>0</v>
      </c>
      <c r="D326" s="149" t="e">
        <f t="shared" si="28"/>
        <v>#DIV/0!</v>
      </c>
    </row>
    <row r="327" s="10" customFormat="1" ht="18" customHeight="1" spans="1:4">
      <c r="A327" s="150" t="s">
        <v>856</v>
      </c>
      <c r="B327" s="151">
        <v>0</v>
      </c>
      <c r="C327" s="151">
        <v>0</v>
      </c>
      <c r="D327" s="149" t="e">
        <f t="shared" si="28"/>
        <v>#DIV/0!</v>
      </c>
    </row>
    <row r="328" s="10" customFormat="1" ht="18" customHeight="1" spans="1:4">
      <c r="A328" s="150" t="s">
        <v>857</v>
      </c>
      <c r="B328" s="151">
        <v>0</v>
      </c>
      <c r="C328" s="151">
        <v>0</v>
      </c>
      <c r="D328" s="149" t="e">
        <f t="shared" si="28"/>
        <v>#DIV/0!</v>
      </c>
    </row>
    <row r="329" s="11" customFormat="1" ht="18" customHeight="1" spans="1:4">
      <c r="A329" s="147" t="s">
        <v>858</v>
      </c>
      <c r="B329" s="148">
        <f>SUM(B331:B331)</f>
        <v>0</v>
      </c>
      <c r="C329" s="148">
        <f>SUM(C330:C331)</f>
        <v>105</v>
      </c>
      <c r="D329" s="149">
        <v>0</v>
      </c>
    </row>
    <row r="330" s="11" customFormat="1" ht="18" customHeight="1" spans="1:4">
      <c r="A330" s="150" t="s">
        <v>859</v>
      </c>
      <c r="B330" s="148"/>
      <c r="C330" s="151">
        <v>50</v>
      </c>
      <c r="D330" s="149"/>
    </row>
    <row r="331" s="10" customFormat="1" ht="18" customHeight="1" spans="1:4">
      <c r="A331" s="150" t="s">
        <v>860</v>
      </c>
      <c r="B331" s="151">
        <v>0</v>
      </c>
      <c r="C331" s="151">
        <v>55</v>
      </c>
      <c r="D331" s="149">
        <v>0</v>
      </c>
    </row>
    <row r="332" s="11" customFormat="1" ht="18" customHeight="1" spans="1:4">
      <c r="A332" s="147" t="s">
        <v>861</v>
      </c>
      <c r="B332" s="148">
        <f>SUM(B333:B335)</f>
        <v>511</v>
      </c>
      <c r="C332" s="148">
        <f>SUM(C333:C335)</f>
        <v>444</v>
      </c>
      <c r="D332" s="149">
        <f t="shared" ref="D332:D336" si="29">C332/B332*100</f>
        <v>86.8884540117417</v>
      </c>
    </row>
    <row r="333" s="10" customFormat="1" ht="18" customHeight="1" spans="1:4">
      <c r="A333" s="150" t="s">
        <v>862</v>
      </c>
      <c r="B333" s="151">
        <v>0</v>
      </c>
      <c r="C333" s="151">
        <v>0</v>
      </c>
      <c r="D333" s="149" t="e">
        <f t="shared" si="29"/>
        <v>#DIV/0!</v>
      </c>
    </row>
    <row r="334" s="10" customFormat="1" ht="18" customHeight="1" spans="1:4">
      <c r="A334" s="150" t="s">
        <v>863</v>
      </c>
      <c r="B334" s="151">
        <v>0</v>
      </c>
      <c r="C334" s="151">
        <v>0</v>
      </c>
      <c r="D334" s="149">
        <v>0</v>
      </c>
    </row>
    <row r="335" s="10" customFormat="1" ht="18" customHeight="1" spans="1:4">
      <c r="A335" s="150" t="s">
        <v>864</v>
      </c>
      <c r="B335" s="151">
        <v>511</v>
      </c>
      <c r="C335" s="151">
        <v>444</v>
      </c>
      <c r="D335" s="149">
        <f t="shared" si="29"/>
        <v>86.8884540117417</v>
      </c>
    </row>
    <row r="336" s="11" customFormat="1" ht="18" customHeight="1" spans="1:4">
      <c r="A336" s="147" t="s">
        <v>865</v>
      </c>
      <c r="B336" s="148">
        <v>3452</v>
      </c>
      <c r="C336" s="148">
        <v>233</v>
      </c>
      <c r="D336" s="149">
        <f t="shared" si="29"/>
        <v>6.74971031286211</v>
      </c>
    </row>
    <row r="337" s="11" customFormat="1" ht="18" customHeight="1" spans="1:4">
      <c r="A337" s="150" t="s">
        <v>866</v>
      </c>
      <c r="B337" s="151">
        <v>3452</v>
      </c>
      <c r="C337" s="151">
        <v>233</v>
      </c>
      <c r="D337" s="149"/>
    </row>
    <row r="338" s="11" customFormat="1" ht="18" customHeight="1" spans="1:4">
      <c r="A338" s="147" t="s">
        <v>867</v>
      </c>
      <c r="B338" s="148">
        <f>SUM(B339:B341)</f>
        <v>712</v>
      </c>
      <c r="C338" s="148">
        <f>SUM(C339:C341)</f>
        <v>898</v>
      </c>
      <c r="D338" s="149">
        <f t="shared" ref="D338:D343" si="30">C338/B338*100</f>
        <v>126.123595505618</v>
      </c>
    </row>
    <row r="339" s="10" customFormat="1" ht="18" customHeight="1" spans="1:4">
      <c r="A339" s="150" t="s">
        <v>868</v>
      </c>
      <c r="B339" s="151">
        <v>0</v>
      </c>
      <c r="C339" s="151">
        <v>0</v>
      </c>
      <c r="D339" s="149">
        <v>0</v>
      </c>
    </row>
    <row r="340" s="10" customFormat="1" ht="18" customHeight="1" spans="1:4">
      <c r="A340" s="150" t="s">
        <v>869</v>
      </c>
      <c r="B340" s="151">
        <v>712</v>
      </c>
      <c r="C340" s="151">
        <v>898</v>
      </c>
      <c r="D340" s="149">
        <f t="shared" si="30"/>
        <v>126.123595505618</v>
      </c>
    </row>
    <row r="341" s="10" customFormat="1" ht="18" customHeight="1" spans="1:4">
      <c r="A341" s="150" t="s">
        <v>870</v>
      </c>
      <c r="B341" s="151">
        <v>0</v>
      </c>
      <c r="C341" s="151">
        <v>0</v>
      </c>
      <c r="D341" s="149"/>
    </row>
    <row r="342" s="11" customFormat="1" ht="18" customHeight="1" spans="1:4">
      <c r="A342" s="147" t="s">
        <v>871</v>
      </c>
      <c r="B342" s="148">
        <f t="shared" ref="B342:B347" si="31">B343</f>
        <v>1041</v>
      </c>
      <c r="C342" s="148">
        <f>C343+C344</f>
        <v>662</v>
      </c>
      <c r="D342" s="149">
        <f t="shared" si="30"/>
        <v>63.5926993275696</v>
      </c>
    </row>
    <row r="343" s="10" customFormat="1" ht="18" customHeight="1" spans="1:4">
      <c r="A343" s="150" t="s">
        <v>856</v>
      </c>
      <c r="B343" s="151">
        <v>1041</v>
      </c>
      <c r="C343" s="151">
        <v>657</v>
      </c>
      <c r="D343" s="149">
        <f t="shared" si="30"/>
        <v>63.1123919308357</v>
      </c>
    </row>
    <row r="344" s="10" customFormat="1" ht="18" customHeight="1" spans="1:4">
      <c r="A344" s="150" t="s">
        <v>872</v>
      </c>
      <c r="B344" s="151"/>
      <c r="C344" s="151">
        <v>5</v>
      </c>
      <c r="D344" s="149"/>
    </row>
    <row r="345" s="10" customFormat="1" ht="18" customHeight="1" spans="1:4">
      <c r="A345" s="147" t="s">
        <v>873</v>
      </c>
      <c r="B345" s="148">
        <f t="shared" si="31"/>
        <v>15</v>
      </c>
      <c r="C345" s="148">
        <f>C346</f>
        <v>23</v>
      </c>
      <c r="D345" s="149">
        <f t="shared" ref="D345:D348" si="32">C345/B345*100</f>
        <v>153.333333333333</v>
      </c>
    </row>
    <row r="346" s="10" customFormat="1" ht="18" customHeight="1" spans="1:4">
      <c r="A346" s="150" t="s">
        <v>853</v>
      </c>
      <c r="B346" s="151">
        <v>15</v>
      </c>
      <c r="C346" s="151">
        <v>23</v>
      </c>
      <c r="D346" s="149">
        <f t="shared" si="32"/>
        <v>153.333333333333</v>
      </c>
    </row>
    <row r="347" s="10" customFormat="1" ht="18" customHeight="1" spans="1:4">
      <c r="A347" s="147" t="s">
        <v>874</v>
      </c>
      <c r="B347" s="148">
        <f t="shared" si="31"/>
        <v>31</v>
      </c>
      <c r="C347" s="148">
        <f>C348+C349+C350</f>
        <v>46</v>
      </c>
      <c r="D347" s="149">
        <f t="shared" si="32"/>
        <v>148.387096774194</v>
      </c>
    </row>
    <row r="348" s="10" customFormat="1" ht="18" customHeight="1" spans="1:4">
      <c r="A348" s="150" t="s">
        <v>601</v>
      </c>
      <c r="B348" s="151">
        <v>31</v>
      </c>
      <c r="C348" s="151">
        <v>42</v>
      </c>
      <c r="D348" s="149">
        <f t="shared" si="32"/>
        <v>135.483870967742</v>
      </c>
    </row>
    <row r="349" s="10" customFormat="1" ht="18" customHeight="1" spans="1:4">
      <c r="A349" s="150" t="s">
        <v>875</v>
      </c>
      <c r="B349" s="151"/>
      <c r="C349" s="151">
        <v>2</v>
      </c>
      <c r="D349" s="149">
        <v>0</v>
      </c>
    </row>
    <row r="350" s="10" customFormat="1" ht="18" customHeight="1" spans="1:4">
      <c r="A350" s="150" t="s">
        <v>876</v>
      </c>
      <c r="B350" s="151"/>
      <c r="C350" s="151">
        <v>2</v>
      </c>
      <c r="D350" s="149">
        <v>0</v>
      </c>
    </row>
    <row r="351" s="10" customFormat="1" ht="18" customHeight="1" spans="1:4">
      <c r="A351" s="147" t="s">
        <v>877</v>
      </c>
      <c r="B351" s="148">
        <f>B352</f>
        <v>10</v>
      </c>
      <c r="C351" s="148">
        <f>C352</f>
        <v>0</v>
      </c>
      <c r="D351" s="149">
        <f t="shared" ref="D351:D365" si="33">C351/B351*100</f>
        <v>0</v>
      </c>
    </row>
    <row r="352" s="10" customFormat="1" ht="18" customHeight="1" spans="1:4">
      <c r="A352" s="147" t="s">
        <v>878</v>
      </c>
      <c r="B352" s="151">
        <v>10</v>
      </c>
      <c r="C352" s="151">
        <v>0</v>
      </c>
      <c r="D352" s="149">
        <f t="shared" si="33"/>
        <v>0</v>
      </c>
    </row>
    <row r="353" s="10" customFormat="1" ht="18" customHeight="1" spans="1:4">
      <c r="A353" s="147" t="s">
        <v>879</v>
      </c>
      <c r="B353" s="148">
        <f>B354</f>
        <v>365</v>
      </c>
      <c r="C353" s="148">
        <f>C354</f>
        <v>346</v>
      </c>
      <c r="D353" s="149">
        <f t="shared" si="33"/>
        <v>94.7945205479452</v>
      </c>
    </row>
    <row r="354" s="10" customFormat="1" ht="18" customHeight="1" spans="1:4">
      <c r="A354" s="150" t="s">
        <v>880</v>
      </c>
      <c r="B354" s="151">
        <v>365</v>
      </c>
      <c r="C354" s="151">
        <v>346</v>
      </c>
      <c r="D354" s="149">
        <f t="shared" si="33"/>
        <v>94.7945205479452</v>
      </c>
    </row>
    <row r="355" s="11" customFormat="1" ht="18" customHeight="1" spans="1:4">
      <c r="A355" s="147" t="s">
        <v>881</v>
      </c>
      <c r="B355" s="148">
        <f>SUM(B356,B359,B361,B368,B373,B376,B378,B382,B384,B366,B388)</f>
        <v>8376</v>
      </c>
      <c r="C355" s="148">
        <f>SUM(C356,C359,C361,C368,C373,C376,C378,C382,C384,C366,C388)</f>
        <v>10241</v>
      </c>
      <c r="D355" s="149">
        <f t="shared" si="33"/>
        <v>122.26599808978</v>
      </c>
    </row>
    <row r="356" s="11" customFormat="1" ht="18" customHeight="1" spans="1:4">
      <c r="A356" s="147" t="s">
        <v>882</v>
      </c>
      <c r="B356" s="148">
        <f>SUM(B357:B358)</f>
        <v>1023</v>
      </c>
      <c r="C356" s="148">
        <f>SUM(C357:C358)</f>
        <v>660</v>
      </c>
      <c r="D356" s="149">
        <f t="shared" si="33"/>
        <v>64.5161290322581</v>
      </c>
    </row>
    <row r="357" s="10" customFormat="1" ht="18" customHeight="1" spans="1:4">
      <c r="A357" s="150" t="s">
        <v>601</v>
      </c>
      <c r="B357" s="151">
        <v>161</v>
      </c>
      <c r="C357" s="151">
        <v>201</v>
      </c>
      <c r="D357" s="149">
        <f t="shared" si="33"/>
        <v>124.844720496894</v>
      </c>
    </row>
    <row r="358" s="10" customFormat="1" ht="18" customHeight="1" spans="1:4">
      <c r="A358" s="150" t="s">
        <v>883</v>
      </c>
      <c r="B358" s="151">
        <v>862</v>
      </c>
      <c r="C358" s="151">
        <v>459</v>
      </c>
      <c r="D358" s="149">
        <f t="shared" si="33"/>
        <v>53.2482598607889</v>
      </c>
    </row>
    <row r="359" s="11" customFormat="1" ht="18" customHeight="1" spans="1:4">
      <c r="A359" s="147" t="s">
        <v>884</v>
      </c>
      <c r="B359" s="148">
        <f>SUM(B360:B360)</f>
        <v>199</v>
      </c>
      <c r="C359" s="148">
        <f>SUM(C360:C360)</f>
        <v>98</v>
      </c>
      <c r="D359" s="149">
        <f t="shared" si="33"/>
        <v>49.2462311557789</v>
      </c>
    </row>
    <row r="360" s="10" customFormat="1" ht="18" customHeight="1" spans="1:4">
      <c r="A360" s="150" t="s">
        <v>885</v>
      </c>
      <c r="B360" s="151">
        <v>199</v>
      </c>
      <c r="C360" s="151">
        <v>98</v>
      </c>
      <c r="D360" s="149">
        <f t="shared" si="33"/>
        <v>49.2462311557789</v>
      </c>
    </row>
    <row r="361" s="11" customFormat="1" ht="18" customHeight="1" spans="1:4">
      <c r="A361" s="147" t="s">
        <v>886</v>
      </c>
      <c r="B361" s="148">
        <f>SUM(B362:B365)</f>
        <v>4811</v>
      </c>
      <c r="C361" s="148">
        <f>SUM(C362:C365)</f>
        <v>8403</v>
      </c>
      <c r="D361" s="149">
        <f t="shared" si="33"/>
        <v>174.66223238412</v>
      </c>
    </row>
    <row r="362" s="10" customFormat="1" ht="18" customHeight="1" spans="1:4">
      <c r="A362" s="150" t="s">
        <v>887</v>
      </c>
      <c r="B362" s="151">
        <v>1734</v>
      </c>
      <c r="C362" s="151">
        <v>3032</v>
      </c>
      <c r="D362" s="149">
        <f t="shared" si="33"/>
        <v>174.855824682814</v>
      </c>
    </row>
    <row r="363" s="10" customFormat="1" ht="18" customHeight="1" spans="1:4">
      <c r="A363" s="150" t="s">
        <v>888</v>
      </c>
      <c r="B363" s="151">
        <v>2243</v>
      </c>
      <c r="C363" s="151">
        <v>3203</v>
      </c>
      <c r="D363" s="149">
        <f t="shared" si="33"/>
        <v>142.79982166741</v>
      </c>
    </row>
    <row r="364" s="10" customFormat="1" ht="18" customHeight="1" spans="1:4">
      <c r="A364" s="150" t="s">
        <v>889</v>
      </c>
      <c r="B364" s="151">
        <v>369</v>
      </c>
      <c r="C364" s="151">
        <v>1093</v>
      </c>
      <c r="D364" s="149">
        <f t="shared" si="33"/>
        <v>296.205962059621</v>
      </c>
    </row>
    <row r="365" s="10" customFormat="1" ht="18" customHeight="1" spans="1:4">
      <c r="A365" s="150" t="s">
        <v>890</v>
      </c>
      <c r="B365" s="151">
        <v>465</v>
      </c>
      <c r="C365" s="151">
        <v>1075</v>
      </c>
      <c r="D365" s="149">
        <f t="shared" si="33"/>
        <v>231.182795698925</v>
      </c>
    </row>
    <row r="366" s="11" customFormat="1" ht="18" customHeight="1" spans="1:4">
      <c r="A366" s="147" t="s">
        <v>891</v>
      </c>
      <c r="B366" s="148">
        <f>B367</f>
        <v>560</v>
      </c>
      <c r="C366" s="148">
        <f>C367</f>
        <v>0</v>
      </c>
      <c r="D366" s="149"/>
    </row>
    <row r="367" s="10" customFormat="1" ht="18" customHeight="1" spans="1:4">
      <c r="A367" s="150" t="s">
        <v>892</v>
      </c>
      <c r="B367" s="151">
        <v>560</v>
      </c>
      <c r="C367" s="151">
        <v>0</v>
      </c>
      <c r="D367" s="149"/>
    </row>
    <row r="368" s="11" customFormat="1" ht="18" customHeight="1" spans="1:4">
      <c r="A368" s="147" t="s">
        <v>893</v>
      </c>
      <c r="B368" s="148">
        <f>SUM(B369:B372)</f>
        <v>67</v>
      </c>
      <c r="C368" s="148">
        <f>SUM(C369:C372)</f>
        <v>52</v>
      </c>
      <c r="D368" s="149">
        <f t="shared" ref="D368:D371" si="34">C368/B368*100</f>
        <v>77.6119402985075</v>
      </c>
    </row>
    <row r="369" s="10" customFormat="1" ht="18" customHeight="1" spans="1:4">
      <c r="A369" s="150" t="s">
        <v>894</v>
      </c>
      <c r="B369" s="151">
        <v>0</v>
      </c>
      <c r="C369" s="151">
        <v>0</v>
      </c>
      <c r="D369" s="149"/>
    </row>
    <row r="370" s="10" customFormat="1" ht="18" customHeight="1" spans="1:4">
      <c r="A370" s="150" t="s">
        <v>895</v>
      </c>
      <c r="B370" s="151">
        <v>67</v>
      </c>
      <c r="C370" s="151">
        <v>52</v>
      </c>
      <c r="D370" s="149">
        <f t="shared" si="34"/>
        <v>77.6119402985075</v>
      </c>
    </row>
    <row r="371" s="10" customFormat="1" ht="18" customHeight="1" spans="1:4">
      <c r="A371" s="150" t="s">
        <v>896</v>
      </c>
      <c r="B371" s="151">
        <v>0</v>
      </c>
      <c r="C371" s="151">
        <v>0</v>
      </c>
      <c r="D371" s="149" t="e">
        <f t="shared" si="34"/>
        <v>#DIV/0!</v>
      </c>
    </row>
    <row r="372" s="10" customFormat="1" ht="18" customHeight="1" spans="1:4">
      <c r="A372" s="150" t="s">
        <v>897</v>
      </c>
      <c r="B372" s="151">
        <v>0</v>
      </c>
      <c r="C372" s="151">
        <v>0</v>
      </c>
      <c r="D372" s="149"/>
    </row>
    <row r="373" s="11" customFormat="1" ht="18" customHeight="1" spans="1:4">
      <c r="A373" s="147" t="s">
        <v>898</v>
      </c>
      <c r="B373" s="148">
        <f>SUM(B374:B375)</f>
        <v>87</v>
      </c>
      <c r="C373" s="148">
        <f>SUM(C374:C375)</f>
        <v>150</v>
      </c>
      <c r="D373" s="149">
        <f t="shared" ref="D373:D378" si="35">C373/B373*100</f>
        <v>172.413793103448</v>
      </c>
    </row>
    <row r="374" s="10" customFormat="1" ht="18" customHeight="1" spans="1:4">
      <c r="A374" s="150" t="s">
        <v>899</v>
      </c>
      <c r="B374" s="151">
        <v>0</v>
      </c>
      <c r="C374" s="151">
        <v>0</v>
      </c>
      <c r="D374" s="149">
        <v>0</v>
      </c>
    </row>
    <row r="375" s="10" customFormat="1" ht="18" customHeight="1" spans="1:4">
      <c r="A375" s="150" t="s">
        <v>900</v>
      </c>
      <c r="B375" s="151">
        <v>87</v>
      </c>
      <c r="C375" s="151">
        <v>150</v>
      </c>
      <c r="D375" s="149">
        <f t="shared" si="35"/>
        <v>172.413793103448</v>
      </c>
    </row>
    <row r="376" s="11" customFormat="1" ht="18" customHeight="1" spans="1:4">
      <c r="A376" s="147" t="s">
        <v>901</v>
      </c>
      <c r="B376" s="148">
        <f>B377</f>
        <v>590</v>
      </c>
      <c r="C376" s="148">
        <f>C377</f>
        <v>582</v>
      </c>
      <c r="D376" s="149">
        <f t="shared" si="35"/>
        <v>98.6440677966102</v>
      </c>
    </row>
    <row r="377" s="10" customFormat="1" ht="18" customHeight="1" spans="1:4">
      <c r="A377" s="150" t="s">
        <v>902</v>
      </c>
      <c r="B377" s="151">
        <v>590</v>
      </c>
      <c r="C377" s="151">
        <v>582</v>
      </c>
      <c r="D377" s="149">
        <f t="shared" si="35"/>
        <v>98.6440677966102</v>
      </c>
    </row>
    <row r="378" s="11" customFormat="1" ht="18" customHeight="1" spans="1:4">
      <c r="A378" s="147" t="s">
        <v>903</v>
      </c>
      <c r="B378" s="148">
        <f>B379+B380</f>
        <v>79</v>
      </c>
      <c r="C378" s="148">
        <f>C379+C380</f>
        <v>0</v>
      </c>
      <c r="D378" s="149">
        <f t="shared" si="35"/>
        <v>0</v>
      </c>
    </row>
    <row r="379" s="11" customFormat="1" ht="18" customHeight="1" spans="1:4">
      <c r="A379" s="150" t="s">
        <v>904</v>
      </c>
      <c r="B379" s="148">
        <v>58</v>
      </c>
      <c r="C379" s="148">
        <v>0</v>
      </c>
      <c r="D379" s="149"/>
    </row>
    <row r="380" s="11" customFormat="1" ht="18" customHeight="1" spans="1:4">
      <c r="A380" s="150" t="s">
        <v>905</v>
      </c>
      <c r="B380" s="148">
        <v>21</v>
      </c>
      <c r="C380" s="148">
        <v>0</v>
      </c>
      <c r="D380" s="149"/>
    </row>
    <row r="381" s="10" customFormat="1" ht="18" customHeight="1" spans="1:4">
      <c r="A381" s="150" t="s">
        <v>906</v>
      </c>
      <c r="B381" s="151">
        <v>0</v>
      </c>
      <c r="C381" s="151">
        <v>0</v>
      </c>
      <c r="D381" s="149">
        <v>0</v>
      </c>
    </row>
    <row r="382" s="11" customFormat="1" ht="18" customHeight="1" spans="1:4">
      <c r="A382" s="147" t="s">
        <v>907</v>
      </c>
      <c r="B382" s="148">
        <f>B383</f>
        <v>0</v>
      </c>
      <c r="C382" s="148">
        <f>C383</f>
        <v>0</v>
      </c>
      <c r="D382" s="149" t="e">
        <f t="shared" ref="D382:D386" si="36">C382/B382*100</f>
        <v>#DIV/0!</v>
      </c>
    </row>
    <row r="383" s="10" customFormat="1" ht="18" customHeight="1" spans="1:4">
      <c r="A383" s="150" t="s">
        <v>908</v>
      </c>
      <c r="B383" s="151">
        <v>0</v>
      </c>
      <c r="C383" s="151">
        <v>0</v>
      </c>
      <c r="D383" s="149" t="e">
        <f t="shared" si="36"/>
        <v>#DIV/0!</v>
      </c>
    </row>
    <row r="384" s="10" customFormat="1" ht="18" customHeight="1" spans="1:4">
      <c r="A384" s="147" t="s">
        <v>909</v>
      </c>
      <c r="B384" s="148">
        <f>B385+B386</f>
        <v>156</v>
      </c>
      <c r="C384" s="148">
        <f>C385+C386+C387</f>
        <v>195</v>
      </c>
      <c r="D384" s="149">
        <f t="shared" si="36"/>
        <v>125</v>
      </c>
    </row>
    <row r="385" s="10" customFormat="1" ht="18" customHeight="1" spans="1:4">
      <c r="A385" s="150" t="s">
        <v>601</v>
      </c>
      <c r="B385" s="151">
        <v>79</v>
      </c>
      <c r="C385" s="151">
        <v>89</v>
      </c>
      <c r="D385" s="149">
        <f t="shared" si="36"/>
        <v>112.658227848101</v>
      </c>
    </row>
    <row r="386" s="10" customFormat="1" ht="18" customHeight="1" spans="1:4">
      <c r="A386" s="150" t="s">
        <v>607</v>
      </c>
      <c r="B386" s="151">
        <v>77</v>
      </c>
      <c r="C386" s="151">
        <v>100</v>
      </c>
      <c r="D386" s="149">
        <f t="shared" si="36"/>
        <v>129.87012987013</v>
      </c>
    </row>
    <row r="387" s="10" customFormat="1" ht="18" customHeight="1" spans="1:4">
      <c r="A387" s="150" t="s">
        <v>910</v>
      </c>
      <c r="B387" s="151"/>
      <c r="C387" s="151">
        <v>6</v>
      </c>
      <c r="D387" s="149">
        <v>0</v>
      </c>
    </row>
    <row r="388" s="10" customFormat="1" ht="18" customHeight="1" spans="1:4">
      <c r="A388" s="147" t="s">
        <v>907</v>
      </c>
      <c r="B388" s="148">
        <f>B389</f>
        <v>804</v>
      </c>
      <c r="C388" s="148">
        <f>C389</f>
        <v>101</v>
      </c>
      <c r="D388" s="149">
        <f t="shared" ref="D388:D392" si="37">C388/B388*100</f>
        <v>12.5621890547264</v>
      </c>
    </row>
    <row r="389" s="10" customFormat="1" ht="18" customHeight="1" spans="1:4">
      <c r="A389" s="150" t="s">
        <v>911</v>
      </c>
      <c r="B389" s="151">
        <v>804</v>
      </c>
      <c r="C389" s="151">
        <v>101</v>
      </c>
      <c r="D389" s="149">
        <f t="shared" si="37"/>
        <v>12.5621890547264</v>
      </c>
    </row>
    <row r="390" s="11" customFormat="1" ht="18" customHeight="1" spans="1:4">
      <c r="A390" s="147" t="s">
        <v>912</v>
      </c>
      <c r="B390" s="148">
        <f>SUM(B391,B396,B398,B400,B402)</f>
        <v>4234</v>
      </c>
      <c r="C390" s="148">
        <f>SUM(C391,C396,C398,C400,C402)</f>
        <v>11970</v>
      </c>
      <c r="D390" s="149">
        <f t="shared" si="37"/>
        <v>282.71138403401</v>
      </c>
    </row>
    <row r="391" s="11" customFormat="1" ht="18" customHeight="1" spans="1:4">
      <c r="A391" s="147" t="s">
        <v>913</v>
      </c>
      <c r="B391" s="148">
        <f>SUM(B392:B395)</f>
        <v>1059</v>
      </c>
      <c r="C391" s="148">
        <f>SUM(C392:C395)</f>
        <v>1119</v>
      </c>
      <c r="D391" s="149">
        <f t="shared" si="37"/>
        <v>105.665722379603</v>
      </c>
    </row>
    <row r="392" s="10" customFormat="1" ht="18" customHeight="1" spans="1:8">
      <c r="A392" s="150" t="s">
        <v>601</v>
      </c>
      <c r="B392" s="151">
        <v>237</v>
      </c>
      <c r="C392" s="151">
        <v>221</v>
      </c>
      <c r="D392" s="149">
        <f t="shared" si="37"/>
        <v>93.2489451476793</v>
      </c>
      <c r="H392" s="10">
        <v>0</v>
      </c>
    </row>
    <row r="393" s="10" customFormat="1" ht="18" customHeight="1" spans="1:4">
      <c r="A393" s="150" t="s">
        <v>610</v>
      </c>
      <c r="B393" s="151">
        <v>0</v>
      </c>
      <c r="C393" s="151">
        <v>42</v>
      </c>
      <c r="D393" s="149">
        <v>0</v>
      </c>
    </row>
    <row r="394" s="10" customFormat="1" ht="18" customHeight="1" spans="1:4">
      <c r="A394" s="150" t="s">
        <v>914</v>
      </c>
      <c r="B394" s="151">
        <v>0</v>
      </c>
      <c r="C394" s="151">
        <v>0</v>
      </c>
      <c r="D394" s="149" t="e">
        <f t="shared" ref="D394:D409" si="38">C394/B394*100</f>
        <v>#DIV/0!</v>
      </c>
    </row>
    <row r="395" s="10" customFormat="1" ht="18" customHeight="1" spans="1:4">
      <c r="A395" s="150" t="s">
        <v>915</v>
      </c>
      <c r="B395" s="151">
        <v>822</v>
      </c>
      <c r="C395" s="151">
        <v>856</v>
      </c>
      <c r="D395" s="149">
        <f t="shared" si="38"/>
        <v>104.136253041363</v>
      </c>
    </row>
    <row r="396" s="11" customFormat="1" ht="18" customHeight="1" spans="1:4">
      <c r="A396" s="147" t="s">
        <v>916</v>
      </c>
      <c r="B396" s="148">
        <f>B397</f>
        <v>130</v>
      </c>
      <c r="C396" s="148">
        <f>C397</f>
        <v>0</v>
      </c>
      <c r="D396" s="149">
        <f t="shared" si="38"/>
        <v>0</v>
      </c>
    </row>
    <row r="397" s="10" customFormat="1" ht="18" customHeight="1" spans="1:4">
      <c r="A397" s="150" t="s">
        <v>917</v>
      </c>
      <c r="B397" s="151">
        <v>130</v>
      </c>
      <c r="C397" s="151">
        <v>0</v>
      </c>
      <c r="D397" s="149">
        <f t="shared" si="38"/>
        <v>0</v>
      </c>
    </row>
    <row r="398" s="11" customFormat="1" ht="18" customHeight="1" spans="1:4">
      <c r="A398" s="147" t="s">
        <v>918</v>
      </c>
      <c r="B398" s="148">
        <f>SUM(B399:B399)</f>
        <v>467</v>
      </c>
      <c r="C398" s="148">
        <f>SUM(C399:C399)</f>
        <v>5909</v>
      </c>
      <c r="D398" s="149">
        <f t="shared" si="38"/>
        <v>1265.31049250535</v>
      </c>
    </row>
    <row r="399" s="10" customFormat="1" ht="18" customHeight="1" spans="1:4">
      <c r="A399" s="150" t="s">
        <v>919</v>
      </c>
      <c r="B399" s="151">
        <v>467</v>
      </c>
      <c r="C399" s="151">
        <v>5909</v>
      </c>
      <c r="D399" s="149">
        <f t="shared" si="38"/>
        <v>1265.31049250535</v>
      </c>
    </row>
    <row r="400" s="11" customFormat="1" ht="18" customHeight="1" spans="1:4">
      <c r="A400" s="147" t="s">
        <v>920</v>
      </c>
      <c r="B400" s="148">
        <f>B401</f>
        <v>1477</v>
      </c>
      <c r="C400" s="148">
        <f>C401</f>
        <v>1174</v>
      </c>
      <c r="D400" s="149">
        <f t="shared" si="38"/>
        <v>79.4854434664861</v>
      </c>
    </row>
    <row r="401" s="10" customFormat="1" ht="18" customHeight="1" spans="1:4">
      <c r="A401" s="150" t="s">
        <v>921</v>
      </c>
      <c r="B401" s="151">
        <v>1477</v>
      </c>
      <c r="C401" s="151">
        <v>1174</v>
      </c>
      <c r="D401" s="149">
        <f t="shared" si="38"/>
        <v>79.4854434664861</v>
      </c>
    </row>
    <row r="402" s="11" customFormat="1" ht="18" customHeight="1" spans="1:4">
      <c r="A402" s="147" t="s">
        <v>922</v>
      </c>
      <c r="B402" s="148">
        <f>B403</f>
        <v>1101</v>
      </c>
      <c r="C402" s="148">
        <f>C403</f>
        <v>3768</v>
      </c>
      <c r="D402" s="149">
        <f t="shared" si="38"/>
        <v>342.234332425068</v>
      </c>
    </row>
    <row r="403" s="10" customFormat="1" ht="18" customHeight="1" spans="1:4">
      <c r="A403" s="150" t="s">
        <v>923</v>
      </c>
      <c r="B403" s="151">
        <v>1101</v>
      </c>
      <c r="C403" s="151">
        <v>3768</v>
      </c>
      <c r="D403" s="149">
        <f t="shared" si="38"/>
        <v>342.234332425068</v>
      </c>
    </row>
    <row r="404" s="11" customFormat="1" ht="18" customHeight="1" spans="1:4">
      <c r="A404" s="147" t="s">
        <v>924</v>
      </c>
      <c r="B404" s="148">
        <f>SUM(B405,B421,B434,B448,B455,B460,B466,B471)</f>
        <v>34895</v>
      </c>
      <c r="C404" s="148">
        <f>SUM(C405,C421,C434,C448,C455,C460,C466,C471)</f>
        <v>35599</v>
      </c>
      <c r="D404" s="149">
        <f t="shared" si="38"/>
        <v>102.017481014472</v>
      </c>
    </row>
    <row r="405" s="11" customFormat="1" ht="18" customHeight="1" spans="1:4">
      <c r="A405" s="147" t="s">
        <v>925</v>
      </c>
      <c r="B405" s="148">
        <f>SUM(B406:B420)</f>
        <v>7424</v>
      </c>
      <c r="C405" s="148">
        <f>SUM(C406:C420)</f>
        <v>6481</v>
      </c>
      <c r="D405" s="149">
        <f t="shared" si="38"/>
        <v>87.2979525862069</v>
      </c>
    </row>
    <row r="406" s="10" customFormat="1" ht="18" customHeight="1" spans="1:4">
      <c r="A406" s="150" t="s">
        <v>601</v>
      </c>
      <c r="B406" s="151">
        <v>534</v>
      </c>
      <c r="C406" s="151">
        <v>590</v>
      </c>
      <c r="D406" s="149">
        <f t="shared" si="38"/>
        <v>110.486891385768</v>
      </c>
    </row>
    <row r="407" s="10" customFormat="1" ht="18" customHeight="1" spans="1:4">
      <c r="A407" s="150" t="s">
        <v>607</v>
      </c>
      <c r="B407" s="151">
        <v>1859</v>
      </c>
      <c r="C407" s="151">
        <v>2521</v>
      </c>
      <c r="D407" s="149">
        <f t="shared" si="38"/>
        <v>135.610543302851</v>
      </c>
    </row>
    <row r="408" s="10" customFormat="1" ht="18" customHeight="1" spans="1:4">
      <c r="A408" s="150" t="s">
        <v>926</v>
      </c>
      <c r="B408" s="151">
        <v>12</v>
      </c>
      <c r="C408" s="151">
        <v>27</v>
      </c>
      <c r="D408" s="149">
        <f t="shared" si="38"/>
        <v>225</v>
      </c>
    </row>
    <row r="409" s="10" customFormat="1" ht="18" customHeight="1" spans="1:4">
      <c r="A409" s="150" t="s">
        <v>927</v>
      </c>
      <c r="B409" s="151">
        <v>18</v>
      </c>
      <c r="C409" s="151">
        <v>24</v>
      </c>
      <c r="D409" s="149">
        <f t="shared" si="38"/>
        <v>133.333333333333</v>
      </c>
    </row>
    <row r="410" s="10" customFormat="1" ht="18" customHeight="1" spans="1:4">
      <c r="A410" s="150" t="s">
        <v>928</v>
      </c>
      <c r="B410" s="151">
        <v>0</v>
      </c>
      <c r="C410" s="151">
        <v>0</v>
      </c>
      <c r="D410" s="149">
        <v>0</v>
      </c>
    </row>
    <row r="411" s="10" customFormat="1" ht="18" customHeight="1" spans="1:4">
      <c r="A411" s="150" t="s">
        <v>929</v>
      </c>
      <c r="B411" s="151">
        <v>50</v>
      </c>
      <c r="C411" s="151">
        <v>100</v>
      </c>
      <c r="D411" s="149">
        <f t="shared" ref="D411:D416" si="39">C411/B411*100</f>
        <v>200</v>
      </c>
    </row>
    <row r="412" s="10" customFormat="1" ht="18" customHeight="1" spans="1:4">
      <c r="A412" s="150" t="s">
        <v>930</v>
      </c>
      <c r="B412" s="151">
        <v>253</v>
      </c>
      <c r="C412" s="151">
        <v>0</v>
      </c>
      <c r="D412" s="149">
        <f t="shared" si="39"/>
        <v>0</v>
      </c>
    </row>
    <row r="413" s="10" customFormat="1" ht="18" customHeight="1" spans="1:4">
      <c r="A413" s="150" t="s">
        <v>931</v>
      </c>
      <c r="B413" s="151"/>
      <c r="C413" s="151"/>
      <c r="D413" s="149" t="e">
        <f t="shared" si="39"/>
        <v>#DIV/0!</v>
      </c>
    </row>
    <row r="414" s="10" customFormat="1" ht="18" customHeight="1" spans="1:4">
      <c r="A414" s="150" t="s">
        <v>932</v>
      </c>
      <c r="B414" s="151">
        <v>290</v>
      </c>
      <c r="C414" s="151">
        <v>1</v>
      </c>
      <c r="D414" s="149">
        <f t="shared" si="39"/>
        <v>0.344827586206897</v>
      </c>
    </row>
    <row r="415" s="10" customFormat="1" ht="18" customHeight="1" spans="1:4">
      <c r="A415" s="150" t="s">
        <v>933</v>
      </c>
      <c r="B415" s="151">
        <v>1</v>
      </c>
      <c r="C415" s="151">
        <v>15</v>
      </c>
      <c r="D415" s="149">
        <f t="shared" si="39"/>
        <v>1500</v>
      </c>
    </row>
    <row r="416" s="10" customFormat="1" ht="18" customHeight="1" spans="1:4">
      <c r="A416" s="150" t="s">
        <v>934</v>
      </c>
      <c r="B416" s="151">
        <v>43</v>
      </c>
      <c r="C416" s="151">
        <v>6</v>
      </c>
      <c r="D416" s="149">
        <f t="shared" si="39"/>
        <v>13.953488372093</v>
      </c>
    </row>
    <row r="417" s="10" customFormat="1" ht="18" customHeight="1" spans="1:4">
      <c r="A417" s="150" t="s">
        <v>935</v>
      </c>
      <c r="B417" s="151"/>
      <c r="C417" s="151">
        <v>79</v>
      </c>
      <c r="D417" s="149">
        <v>0</v>
      </c>
    </row>
    <row r="418" s="10" customFormat="1" ht="18" customHeight="1" spans="1:4">
      <c r="A418" s="150" t="s">
        <v>936</v>
      </c>
      <c r="B418" s="151"/>
      <c r="C418" s="151"/>
      <c r="D418" s="149" t="e">
        <f t="shared" ref="D418:D427" si="40">C418/B418*100</f>
        <v>#DIV/0!</v>
      </c>
    </row>
    <row r="419" s="10" customFormat="1" ht="18" customHeight="1" spans="1:4">
      <c r="A419" s="150" t="s">
        <v>937</v>
      </c>
      <c r="B419" s="151">
        <v>40</v>
      </c>
      <c r="C419" s="151">
        <v>86</v>
      </c>
      <c r="D419" s="149">
        <f t="shared" si="40"/>
        <v>215</v>
      </c>
    </row>
    <row r="420" s="10" customFormat="1" ht="18" customHeight="1" spans="1:4">
      <c r="A420" s="150" t="s">
        <v>938</v>
      </c>
      <c r="B420" s="151">
        <v>4324</v>
      </c>
      <c r="C420" s="151">
        <v>3032</v>
      </c>
      <c r="D420" s="149">
        <f t="shared" si="40"/>
        <v>70.1202590194265</v>
      </c>
    </row>
    <row r="421" s="11" customFormat="1" ht="18" customHeight="1" spans="1:4">
      <c r="A421" s="147" t="s">
        <v>939</v>
      </c>
      <c r="B421" s="148">
        <f>SUM(B422:B433)</f>
        <v>3785</v>
      </c>
      <c r="C421" s="148">
        <f>SUM(C422:C433)</f>
        <v>3241</v>
      </c>
      <c r="D421" s="149">
        <f t="shared" si="40"/>
        <v>85.6274768824306</v>
      </c>
    </row>
    <row r="422" s="10" customFormat="1" ht="18" customHeight="1" spans="1:4">
      <c r="A422" s="150" t="s">
        <v>601</v>
      </c>
      <c r="B422" s="151">
        <v>135</v>
      </c>
      <c r="C422" s="151">
        <v>142</v>
      </c>
      <c r="D422" s="149">
        <f t="shared" si="40"/>
        <v>105.185185185185</v>
      </c>
    </row>
    <row r="423" s="10" customFormat="1" ht="18" customHeight="1" spans="1:4">
      <c r="A423" s="150" t="s">
        <v>940</v>
      </c>
      <c r="B423" s="151">
        <v>970</v>
      </c>
      <c r="C423" s="151">
        <v>1058</v>
      </c>
      <c r="D423" s="149">
        <f t="shared" si="40"/>
        <v>109.072164948454</v>
      </c>
    </row>
    <row r="424" s="10" customFormat="1" ht="18" customHeight="1" spans="1:4">
      <c r="A424" s="150" t="s">
        <v>941</v>
      </c>
      <c r="B424" s="151">
        <v>841</v>
      </c>
      <c r="C424" s="151">
        <v>1473</v>
      </c>
      <c r="D424" s="149">
        <f t="shared" si="40"/>
        <v>175.148632580262</v>
      </c>
    </row>
    <row r="425" s="10" customFormat="1" ht="18" customHeight="1" spans="1:4">
      <c r="A425" s="150" t="s">
        <v>942</v>
      </c>
      <c r="B425" s="151">
        <v>187</v>
      </c>
      <c r="C425" s="151">
        <v>0</v>
      </c>
      <c r="D425" s="149">
        <f t="shared" si="40"/>
        <v>0</v>
      </c>
    </row>
    <row r="426" s="10" customFormat="1" ht="18" customHeight="1" spans="1:4">
      <c r="A426" s="150" t="s">
        <v>943</v>
      </c>
      <c r="B426" s="151">
        <v>39</v>
      </c>
      <c r="C426" s="151">
        <v>147</v>
      </c>
      <c r="D426" s="149">
        <f t="shared" si="40"/>
        <v>376.923076923077</v>
      </c>
    </row>
    <row r="427" s="10" customFormat="1" ht="18" customHeight="1" spans="1:4">
      <c r="A427" s="150" t="s">
        <v>944</v>
      </c>
      <c r="B427" s="151"/>
      <c r="C427" s="151"/>
      <c r="D427" s="149" t="e">
        <f t="shared" si="40"/>
        <v>#DIV/0!</v>
      </c>
    </row>
    <row r="428" s="10" customFormat="1" ht="18" customHeight="1" spans="1:4">
      <c r="A428" s="150" t="s">
        <v>945</v>
      </c>
      <c r="B428" s="151">
        <v>15</v>
      </c>
      <c r="C428" s="151">
        <v>0</v>
      </c>
      <c r="D428" s="149"/>
    </row>
    <row r="429" s="10" customFormat="1" ht="18" customHeight="1" spans="1:4">
      <c r="A429" s="150" t="s">
        <v>946</v>
      </c>
      <c r="B429" s="151">
        <v>0</v>
      </c>
      <c r="C429" s="151">
        <v>0</v>
      </c>
      <c r="D429" s="149">
        <v>0</v>
      </c>
    </row>
    <row r="430" s="10" customFormat="1" ht="18" customHeight="1" spans="1:4">
      <c r="A430" s="150" t="s">
        <v>947</v>
      </c>
      <c r="B430" s="151"/>
      <c r="C430" s="151"/>
      <c r="D430" s="149" t="e">
        <f t="shared" ref="D430:D435" si="41">C430/B430*100</f>
        <v>#DIV/0!</v>
      </c>
    </row>
    <row r="431" s="10" customFormat="1" ht="18" customHeight="1" spans="1:4">
      <c r="A431" s="150" t="s">
        <v>948</v>
      </c>
      <c r="B431" s="151"/>
      <c r="C431" s="151"/>
      <c r="D431" s="149" t="e">
        <f t="shared" si="41"/>
        <v>#DIV/0!</v>
      </c>
    </row>
    <row r="432" s="10" customFormat="1" ht="18" customHeight="1" spans="1:4">
      <c r="A432" s="150" t="s">
        <v>949</v>
      </c>
      <c r="B432" s="151">
        <v>437</v>
      </c>
      <c r="C432" s="151">
        <v>300</v>
      </c>
      <c r="D432" s="149">
        <f t="shared" si="41"/>
        <v>68.649885583524</v>
      </c>
    </row>
    <row r="433" s="10" customFormat="1" ht="18" customHeight="1" spans="1:4">
      <c r="A433" s="150" t="s">
        <v>950</v>
      </c>
      <c r="B433" s="151">
        <v>1161</v>
      </c>
      <c r="C433" s="151">
        <v>121</v>
      </c>
      <c r="D433" s="149">
        <f t="shared" si="41"/>
        <v>10.4220499569337</v>
      </c>
    </row>
    <row r="434" s="11" customFormat="1" ht="18" customHeight="1" spans="1:4">
      <c r="A434" s="147" t="s">
        <v>951</v>
      </c>
      <c r="B434" s="148">
        <f>SUM(B435:B447)</f>
        <v>4302</v>
      </c>
      <c r="C434" s="148">
        <f>SUM(C435:C447)</f>
        <v>2514</v>
      </c>
      <c r="D434" s="149">
        <f t="shared" si="41"/>
        <v>58.4379358437936</v>
      </c>
    </row>
    <row r="435" s="10" customFormat="1" ht="18" customHeight="1" spans="1:4">
      <c r="A435" s="150" t="s">
        <v>601</v>
      </c>
      <c r="B435" s="151">
        <v>127</v>
      </c>
      <c r="C435" s="151">
        <v>154</v>
      </c>
      <c r="D435" s="149">
        <f t="shared" si="41"/>
        <v>121.259842519685</v>
      </c>
    </row>
    <row r="436" s="10" customFormat="1" ht="18" customHeight="1" spans="1:4">
      <c r="A436" s="150" t="s">
        <v>952</v>
      </c>
      <c r="B436" s="151">
        <v>0</v>
      </c>
      <c r="C436" s="151">
        <v>0</v>
      </c>
      <c r="D436" s="149">
        <v>0</v>
      </c>
    </row>
    <row r="437" s="10" customFormat="1" ht="18" customHeight="1" spans="1:4">
      <c r="A437" s="150" t="s">
        <v>953</v>
      </c>
      <c r="B437" s="151">
        <v>6</v>
      </c>
      <c r="C437" s="151">
        <v>0</v>
      </c>
      <c r="D437" s="149">
        <f t="shared" ref="D437:D440" si="42">C437/B437*100</f>
        <v>0</v>
      </c>
    </row>
    <row r="438" s="10" customFormat="1" ht="18" customHeight="1" spans="1:4">
      <c r="A438" s="150" t="s">
        <v>954</v>
      </c>
      <c r="B438" s="151">
        <v>4</v>
      </c>
      <c r="C438" s="151">
        <v>0</v>
      </c>
      <c r="D438" s="149">
        <f t="shared" si="42"/>
        <v>0</v>
      </c>
    </row>
    <row r="439" s="10" customFormat="1" ht="18" customHeight="1" spans="1:4">
      <c r="A439" s="150" t="s">
        <v>955</v>
      </c>
      <c r="B439" s="151">
        <v>213</v>
      </c>
      <c r="C439" s="151">
        <v>122</v>
      </c>
      <c r="D439" s="149">
        <f t="shared" si="42"/>
        <v>57.2769953051643</v>
      </c>
    </row>
    <row r="440" s="10" customFormat="1" ht="18" customHeight="1" spans="1:4">
      <c r="A440" s="150" t="s">
        <v>956</v>
      </c>
      <c r="B440" s="151">
        <v>9</v>
      </c>
      <c r="C440" s="151">
        <v>11</v>
      </c>
      <c r="D440" s="149">
        <f t="shared" si="42"/>
        <v>122.222222222222</v>
      </c>
    </row>
    <row r="441" s="10" customFormat="1" ht="18" customHeight="1" spans="1:4">
      <c r="A441" s="150" t="s">
        <v>957</v>
      </c>
      <c r="B441" s="151">
        <v>200</v>
      </c>
      <c r="C441" s="151">
        <v>0</v>
      </c>
      <c r="D441" s="149"/>
    </row>
    <row r="442" s="10" customFormat="1" ht="18" customHeight="1" spans="1:4">
      <c r="A442" s="150" t="s">
        <v>958</v>
      </c>
      <c r="B442" s="151">
        <v>0</v>
      </c>
      <c r="C442" s="151">
        <v>78</v>
      </c>
      <c r="D442" s="149">
        <v>0</v>
      </c>
    </row>
    <row r="443" s="10" customFormat="1" ht="18" customHeight="1" spans="1:4">
      <c r="A443" s="150" t="s">
        <v>959</v>
      </c>
      <c r="B443" s="151"/>
      <c r="C443" s="151"/>
      <c r="D443" s="149" t="e">
        <f t="shared" ref="D443:D450" si="43">C443/B443*100</f>
        <v>#DIV/0!</v>
      </c>
    </row>
    <row r="444" s="10" customFormat="1" ht="18" customHeight="1" spans="1:4">
      <c r="A444" s="150" t="s">
        <v>960</v>
      </c>
      <c r="B444" s="151">
        <v>1926</v>
      </c>
      <c r="C444" s="151">
        <v>0</v>
      </c>
      <c r="D444" s="149"/>
    </row>
    <row r="445" s="10" customFormat="1" ht="18" customHeight="1" spans="1:4">
      <c r="A445" s="150" t="s">
        <v>961</v>
      </c>
      <c r="B445" s="151">
        <v>406</v>
      </c>
      <c r="C445" s="151">
        <v>78</v>
      </c>
      <c r="D445" s="149">
        <f t="shared" si="43"/>
        <v>19.2118226600985</v>
      </c>
    </row>
    <row r="446" s="10" customFormat="1" ht="18" customHeight="1" spans="1:4">
      <c r="A446" s="150" t="s">
        <v>962</v>
      </c>
      <c r="B446" s="151">
        <v>243</v>
      </c>
      <c r="C446" s="151">
        <v>100</v>
      </c>
      <c r="D446" s="149">
        <f t="shared" si="43"/>
        <v>41.1522633744856</v>
      </c>
    </row>
    <row r="447" s="10" customFormat="1" ht="18" customHeight="1" spans="1:4">
      <c r="A447" s="150" t="s">
        <v>963</v>
      </c>
      <c r="B447" s="151">
        <v>1168</v>
      </c>
      <c r="C447" s="151">
        <v>1971</v>
      </c>
      <c r="D447" s="149">
        <f t="shared" si="43"/>
        <v>168.75</v>
      </c>
    </row>
    <row r="448" s="11" customFormat="1" ht="18" customHeight="1" spans="1:4">
      <c r="A448" s="147" t="s">
        <v>964</v>
      </c>
      <c r="B448" s="148">
        <f>SUM(B449:B454)</f>
        <v>14407</v>
      </c>
      <c r="C448" s="148">
        <f>SUM(C449:C454)</f>
        <v>17782</v>
      </c>
      <c r="D448" s="149">
        <f t="shared" si="43"/>
        <v>123.426112306518</v>
      </c>
    </row>
    <row r="449" s="10" customFormat="1" ht="18" customHeight="1" spans="1:4">
      <c r="A449" s="150" t="s">
        <v>601</v>
      </c>
      <c r="B449" s="151">
        <v>123</v>
      </c>
      <c r="C449" s="151">
        <v>137</v>
      </c>
      <c r="D449" s="149">
        <f t="shared" si="43"/>
        <v>111.382113821138</v>
      </c>
    </row>
    <row r="450" s="10" customFormat="1" ht="18" customHeight="1" spans="1:4">
      <c r="A450" s="150" t="s">
        <v>965</v>
      </c>
      <c r="B450" s="151">
        <v>14</v>
      </c>
      <c r="C450" s="151">
        <v>110</v>
      </c>
      <c r="D450" s="149">
        <f t="shared" si="43"/>
        <v>785.714285714286</v>
      </c>
    </row>
    <row r="451" s="10" customFormat="1" ht="18" customHeight="1" spans="1:4">
      <c r="A451" s="150" t="s">
        <v>966</v>
      </c>
      <c r="B451" s="151">
        <v>0</v>
      </c>
      <c r="C451" s="151">
        <v>0</v>
      </c>
      <c r="D451" s="149">
        <v>0</v>
      </c>
    </row>
    <row r="452" s="10" customFormat="1" ht="18" customHeight="1" spans="1:4">
      <c r="A452" s="150" t="s">
        <v>967</v>
      </c>
      <c r="B452" s="151"/>
      <c r="C452" s="151"/>
      <c r="D452" s="149" t="e">
        <f t="shared" ref="D452:D456" si="44">C452/B452*100</f>
        <v>#DIV/0!</v>
      </c>
    </row>
    <row r="453" s="10" customFormat="1" ht="18" customHeight="1" spans="1:4">
      <c r="A453" s="150" t="s">
        <v>968</v>
      </c>
      <c r="B453" s="151">
        <v>436</v>
      </c>
      <c r="C453" s="151">
        <v>0</v>
      </c>
      <c r="D453" s="149"/>
    </row>
    <row r="454" s="10" customFormat="1" ht="18" customHeight="1" spans="1:4">
      <c r="A454" s="150" t="s">
        <v>969</v>
      </c>
      <c r="B454" s="151">
        <v>13834</v>
      </c>
      <c r="C454" s="151">
        <v>17535</v>
      </c>
      <c r="D454" s="149">
        <f t="shared" si="44"/>
        <v>126.752927569756</v>
      </c>
    </row>
    <row r="455" s="11" customFormat="1" ht="18" customHeight="1" spans="1:4">
      <c r="A455" s="147" t="s">
        <v>970</v>
      </c>
      <c r="B455" s="148">
        <f>SUM(B456:B459)</f>
        <v>58</v>
      </c>
      <c r="C455" s="148">
        <f>SUM(C456:C459)</f>
        <v>0</v>
      </c>
      <c r="D455" s="149">
        <f t="shared" si="44"/>
        <v>0</v>
      </c>
    </row>
    <row r="456" s="10" customFormat="1" ht="18" customHeight="1" spans="1:4">
      <c r="A456" s="150" t="s">
        <v>737</v>
      </c>
      <c r="B456" s="151">
        <v>42</v>
      </c>
      <c r="C456" s="151">
        <v>0</v>
      </c>
      <c r="D456" s="149">
        <f t="shared" si="44"/>
        <v>0</v>
      </c>
    </row>
    <row r="457" s="10" customFormat="1" ht="18" customHeight="1" spans="1:4">
      <c r="A457" s="150" t="s">
        <v>971</v>
      </c>
      <c r="B457" s="151">
        <v>0</v>
      </c>
      <c r="C457" s="151">
        <v>0</v>
      </c>
      <c r="D457" s="149">
        <v>0</v>
      </c>
    </row>
    <row r="458" s="10" customFormat="1" ht="18" customHeight="1" spans="1:4">
      <c r="A458" s="150" t="s">
        <v>972</v>
      </c>
      <c r="B458" s="151"/>
      <c r="C458" s="151"/>
      <c r="D458" s="149" t="e">
        <f t="shared" ref="D458:D463" si="45">C458/B458*100</f>
        <v>#DIV/0!</v>
      </c>
    </row>
    <row r="459" s="10" customFormat="1" ht="18" customHeight="1" spans="1:4">
      <c r="A459" s="150" t="s">
        <v>973</v>
      </c>
      <c r="B459" s="151">
        <v>16</v>
      </c>
      <c r="C459" s="151">
        <v>0</v>
      </c>
      <c r="D459" s="149">
        <f t="shared" si="45"/>
        <v>0</v>
      </c>
    </row>
    <row r="460" s="11" customFormat="1" ht="18" customHeight="1" spans="1:4">
      <c r="A460" s="147" t="s">
        <v>974</v>
      </c>
      <c r="B460" s="148">
        <f>SUM(B461:B465)</f>
        <v>4105</v>
      </c>
      <c r="C460" s="148">
        <f>SUM(C461:C465)</f>
        <v>4938</v>
      </c>
      <c r="D460" s="149">
        <f t="shared" si="45"/>
        <v>120.292326431181</v>
      </c>
    </row>
    <row r="461" s="10" customFormat="1" ht="18" customHeight="1" spans="1:4">
      <c r="A461" s="150" t="s">
        <v>975</v>
      </c>
      <c r="B461" s="151">
        <v>755</v>
      </c>
      <c r="C461" s="151">
        <v>2100</v>
      </c>
      <c r="D461" s="149">
        <f t="shared" si="45"/>
        <v>278.145695364238</v>
      </c>
    </row>
    <row r="462" s="10" customFormat="1" ht="18" customHeight="1" spans="1:4">
      <c r="A462" s="150" t="s">
        <v>976</v>
      </c>
      <c r="B462" s="151">
        <v>1793</v>
      </c>
      <c r="C462" s="151">
        <v>2774</v>
      </c>
      <c r="D462" s="149">
        <f t="shared" si="45"/>
        <v>154.712771890686</v>
      </c>
    </row>
    <row r="463" s="10" customFormat="1" ht="18" customHeight="1" spans="1:4">
      <c r="A463" s="150" t="s">
        <v>977</v>
      </c>
      <c r="B463" s="151">
        <v>1357</v>
      </c>
      <c r="C463" s="151">
        <v>64</v>
      </c>
      <c r="D463" s="149">
        <f t="shared" si="45"/>
        <v>4.71628592483419</v>
      </c>
    </row>
    <row r="464" s="10" customFormat="1" ht="18" customHeight="1" spans="1:4">
      <c r="A464" s="150" t="s">
        <v>978</v>
      </c>
      <c r="B464" s="151">
        <v>200</v>
      </c>
      <c r="C464" s="151">
        <v>0</v>
      </c>
      <c r="D464" s="149"/>
    </row>
    <row r="465" s="10" customFormat="1" ht="18" customHeight="1" spans="1:4">
      <c r="A465" s="150" t="s">
        <v>979</v>
      </c>
      <c r="B465" s="151">
        <v>0</v>
      </c>
      <c r="C465" s="151">
        <v>0</v>
      </c>
      <c r="D465" s="149">
        <v>0</v>
      </c>
    </row>
    <row r="466" s="11" customFormat="1" ht="18" customHeight="1" spans="1:4">
      <c r="A466" s="147" t="s">
        <v>980</v>
      </c>
      <c r="B466" s="148">
        <f>SUM(B467:B470)</f>
        <v>296</v>
      </c>
      <c r="C466" s="148">
        <f>SUM(C467:C470)</f>
        <v>220</v>
      </c>
      <c r="D466" s="149">
        <f t="shared" ref="D466:D477" si="46">C466/B466*100</f>
        <v>74.3243243243243</v>
      </c>
    </row>
    <row r="467" s="11" customFormat="1" ht="18" customHeight="1" spans="1:4">
      <c r="A467" s="150" t="s">
        <v>981</v>
      </c>
      <c r="B467" s="151">
        <v>21</v>
      </c>
      <c r="C467" s="151"/>
      <c r="D467" s="149"/>
    </row>
    <row r="468" s="10" customFormat="1" ht="18" customHeight="1" spans="1:4">
      <c r="A468" s="150" t="s">
        <v>982</v>
      </c>
      <c r="B468" s="151">
        <v>275</v>
      </c>
      <c r="C468" s="151">
        <v>220</v>
      </c>
      <c r="D468" s="149">
        <f t="shared" si="46"/>
        <v>80</v>
      </c>
    </row>
    <row r="469" s="10" customFormat="1" ht="18" customHeight="1" spans="1:4">
      <c r="A469" s="150" t="s">
        <v>983</v>
      </c>
      <c r="B469" s="151">
        <v>0</v>
      </c>
      <c r="C469" s="151">
        <v>0</v>
      </c>
      <c r="D469" s="149">
        <v>0</v>
      </c>
    </row>
    <row r="470" s="10" customFormat="1" ht="18" customHeight="1" spans="1:4">
      <c r="A470" s="150" t="s">
        <v>984</v>
      </c>
      <c r="B470" s="151">
        <v>0</v>
      </c>
      <c r="C470" s="151">
        <v>0</v>
      </c>
      <c r="D470" s="149">
        <v>0</v>
      </c>
    </row>
    <row r="471" s="11" customFormat="1" ht="18" customHeight="1" spans="1:4">
      <c r="A471" s="147" t="s">
        <v>985</v>
      </c>
      <c r="B471" s="148">
        <f>B472</f>
        <v>518</v>
      </c>
      <c r="C471" s="148">
        <f>C472</f>
        <v>423</v>
      </c>
      <c r="D471" s="149">
        <f t="shared" si="46"/>
        <v>81.6602316602317</v>
      </c>
    </row>
    <row r="472" s="10" customFormat="1" ht="18" customHeight="1" spans="1:4">
      <c r="A472" s="150" t="s">
        <v>986</v>
      </c>
      <c r="B472" s="151">
        <v>518</v>
      </c>
      <c r="C472" s="151">
        <v>423</v>
      </c>
      <c r="D472" s="149">
        <f t="shared" si="46"/>
        <v>81.6602316602317</v>
      </c>
    </row>
    <row r="473" s="11" customFormat="1" ht="18" customHeight="1" spans="1:4">
      <c r="A473" s="147" t="s">
        <v>987</v>
      </c>
      <c r="B473" s="148">
        <f>SUM(B474,B482,B487,B489,B491)</f>
        <v>3874</v>
      </c>
      <c r="C473" s="148">
        <f>SUM(C474,C482,C487,C489,C491)</f>
        <v>5900</v>
      </c>
      <c r="D473" s="149">
        <f t="shared" si="46"/>
        <v>152.297367062468</v>
      </c>
    </row>
    <row r="474" s="11" customFormat="1" ht="18" customHeight="1" spans="1:4">
      <c r="A474" s="147" t="s">
        <v>988</v>
      </c>
      <c r="B474" s="148">
        <f>SUM(B475:B481)</f>
        <v>2864</v>
      </c>
      <c r="C474" s="148">
        <f>SUM(C475:C481)</f>
        <v>5506</v>
      </c>
      <c r="D474" s="149">
        <f t="shared" si="46"/>
        <v>192.248603351955</v>
      </c>
    </row>
    <row r="475" s="10" customFormat="1" ht="18" customHeight="1" spans="1:4">
      <c r="A475" s="150" t="s">
        <v>601</v>
      </c>
      <c r="B475" s="151">
        <v>198</v>
      </c>
      <c r="C475" s="151">
        <v>196</v>
      </c>
      <c r="D475" s="149">
        <f t="shared" si="46"/>
        <v>98.989898989899</v>
      </c>
    </row>
    <row r="476" s="10" customFormat="1" ht="18" customHeight="1" spans="1:4">
      <c r="A476" s="150" t="s">
        <v>989</v>
      </c>
      <c r="B476" s="151">
        <v>105</v>
      </c>
      <c r="C476" s="151">
        <v>0</v>
      </c>
      <c r="D476" s="149">
        <f t="shared" si="46"/>
        <v>0</v>
      </c>
    </row>
    <row r="477" s="10" customFormat="1" ht="18" customHeight="1" spans="1:4">
      <c r="A477" s="150" t="s">
        <v>990</v>
      </c>
      <c r="B477" s="151">
        <v>0</v>
      </c>
      <c r="C477" s="151">
        <v>0</v>
      </c>
      <c r="D477" s="149" t="e">
        <f t="shared" si="46"/>
        <v>#DIV/0!</v>
      </c>
    </row>
    <row r="478" s="10" customFormat="1" ht="18" customHeight="1" spans="1:4">
      <c r="A478" s="150" t="s">
        <v>990</v>
      </c>
      <c r="B478" s="151">
        <v>112</v>
      </c>
      <c r="C478" s="151">
        <v>0</v>
      </c>
      <c r="D478" s="149"/>
    </row>
    <row r="479" s="10" customFormat="1" ht="18" customHeight="1" spans="1:4">
      <c r="A479" s="150" t="s">
        <v>991</v>
      </c>
      <c r="B479" s="151">
        <v>40</v>
      </c>
      <c r="C479" s="151">
        <v>0</v>
      </c>
      <c r="D479" s="149"/>
    </row>
    <row r="480" s="10" customFormat="1" ht="18" customHeight="1" spans="1:4">
      <c r="A480" s="150" t="s">
        <v>992</v>
      </c>
      <c r="B480" s="151">
        <v>325</v>
      </c>
      <c r="C480" s="151">
        <v>216</v>
      </c>
      <c r="D480" s="149">
        <f t="shared" ref="D480:D485" si="47">C480/B480*100</f>
        <v>66.4615384615385</v>
      </c>
    </row>
    <row r="481" s="10" customFormat="1" ht="18" customHeight="1" spans="1:4">
      <c r="A481" s="150" t="s">
        <v>993</v>
      </c>
      <c r="B481" s="151">
        <v>2084</v>
      </c>
      <c r="C481" s="151">
        <v>5094</v>
      </c>
      <c r="D481" s="149">
        <f t="shared" si="47"/>
        <v>244.433781190019</v>
      </c>
    </row>
    <row r="482" s="11" customFormat="1" ht="18" customHeight="1" spans="1:4">
      <c r="A482" s="90" t="s">
        <v>994</v>
      </c>
      <c r="B482" s="148">
        <f>SUM(B483:B485)</f>
        <v>142</v>
      </c>
      <c r="C482" s="148">
        <f>SUM(C483:C486)</f>
        <v>178</v>
      </c>
      <c r="D482" s="149">
        <f t="shared" si="47"/>
        <v>125.352112676056</v>
      </c>
    </row>
    <row r="483" s="10" customFormat="1" ht="18" customHeight="1" spans="1:4">
      <c r="A483" s="150" t="s">
        <v>995</v>
      </c>
      <c r="B483" s="151">
        <v>30</v>
      </c>
      <c r="C483" s="151">
        <v>2</v>
      </c>
      <c r="D483" s="149">
        <f t="shared" si="47"/>
        <v>6.66666666666667</v>
      </c>
    </row>
    <row r="484" s="10" customFormat="1" ht="18" customHeight="1" spans="1:4">
      <c r="A484" s="150" t="s">
        <v>996</v>
      </c>
      <c r="B484" s="151">
        <v>0</v>
      </c>
      <c r="C484" s="151">
        <v>0</v>
      </c>
      <c r="D484" s="149" t="e">
        <f t="shared" si="47"/>
        <v>#DIV/0!</v>
      </c>
    </row>
    <row r="485" s="10" customFormat="1" ht="18" customHeight="1" spans="1:4">
      <c r="A485" s="150" t="s">
        <v>997</v>
      </c>
      <c r="B485" s="151">
        <v>112</v>
      </c>
      <c r="C485" s="151">
        <v>118</v>
      </c>
      <c r="D485" s="149">
        <f t="shared" si="47"/>
        <v>105.357142857143</v>
      </c>
    </row>
    <row r="486" s="10" customFormat="1" ht="18" customHeight="1" spans="1:4">
      <c r="A486" s="150" t="s">
        <v>998</v>
      </c>
      <c r="B486" s="151"/>
      <c r="C486" s="151">
        <v>58</v>
      </c>
      <c r="D486" s="149"/>
    </row>
    <row r="487" s="10" customFormat="1" ht="18" customHeight="1" spans="1:4">
      <c r="A487" s="90" t="s">
        <v>999</v>
      </c>
      <c r="B487" s="148">
        <f>B488</f>
        <v>6</v>
      </c>
      <c r="C487" s="148">
        <f>C488</f>
        <v>0</v>
      </c>
      <c r="D487" s="149"/>
    </row>
    <row r="488" s="10" customFormat="1" ht="18" customHeight="1" spans="1:4">
      <c r="A488" s="150" t="s">
        <v>1000</v>
      </c>
      <c r="B488" s="151">
        <v>6</v>
      </c>
      <c r="C488" s="151">
        <v>0</v>
      </c>
      <c r="D488" s="149"/>
    </row>
    <row r="489" s="11" customFormat="1" ht="18" customHeight="1" spans="1:4">
      <c r="A489" s="147" t="s">
        <v>1001</v>
      </c>
      <c r="B489" s="148">
        <f>SUM(B490:B490)</f>
        <v>852</v>
      </c>
      <c r="C489" s="148">
        <f>SUM(C490:C490)</f>
        <v>216</v>
      </c>
      <c r="D489" s="149">
        <f t="shared" ref="D489:D491" si="48">C489/B489*100</f>
        <v>25.3521126760563</v>
      </c>
    </row>
    <row r="490" s="10" customFormat="1" ht="18" customHeight="1" spans="1:4">
      <c r="A490" s="89" t="s">
        <v>1002</v>
      </c>
      <c r="B490" s="151">
        <v>852</v>
      </c>
      <c r="C490" s="151">
        <v>216</v>
      </c>
      <c r="D490" s="149">
        <f t="shared" si="48"/>
        <v>25.3521126760563</v>
      </c>
    </row>
    <row r="491" s="11" customFormat="1" ht="18" customHeight="1" spans="1:4">
      <c r="A491" s="147" t="s">
        <v>1003</v>
      </c>
      <c r="B491" s="148">
        <f>SUM(B492:B492)</f>
        <v>10</v>
      </c>
      <c r="C491" s="148">
        <f>SUM(C492:C492)</f>
        <v>0</v>
      </c>
      <c r="D491" s="149">
        <f t="shared" si="48"/>
        <v>0</v>
      </c>
    </row>
    <row r="492" s="10" customFormat="1" ht="18" customHeight="1" spans="1:4">
      <c r="A492" s="150" t="s">
        <v>1004</v>
      </c>
      <c r="B492" s="151">
        <v>10</v>
      </c>
      <c r="C492" s="151">
        <v>0</v>
      </c>
      <c r="D492" s="149"/>
    </row>
    <row r="493" s="11" customFormat="1" ht="18" customHeight="1" spans="1:4">
      <c r="A493" s="147" t="s">
        <v>1005</v>
      </c>
      <c r="B493" s="148">
        <f>SUM(B494,B497,B502,B504,B508)</f>
        <v>5561</v>
      </c>
      <c r="C493" s="148">
        <f>SUM(C494,C497,C502,C504,C508)</f>
        <v>6447</v>
      </c>
      <c r="D493" s="149">
        <f t="shared" ref="D493:D496" si="49">C493/B493*100</f>
        <v>115.932386261464</v>
      </c>
    </row>
    <row r="494" s="11" customFormat="1" ht="18" customHeight="1" spans="1:4">
      <c r="A494" s="147" t="s">
        <v>1006</v>
      </c>
      <c r="B494" s="148">
        <f>SUM(B495:B496)</f>
        <v>1783</v>
      </c>
      <c r="C494" s="148">
        <f>SUM(C495:C496)</f>
        <v>2393</v>
      </c>
      <c r="D494" s="149">
        <f t="shared" si="49"/>
        <v>134.21200224341</v>
      </c>
    </row>
    <row r="495" s="11" customFormat="1" ht="18" customHeight="1" spans="1:4">
      <c r="A495" s="147" t="s">
        <v>1007</v>
      </c>
      <c r="B495" s="151">
        <v>817</v>
      </c>
      <c r="C495" s="151">
        <v>563</v>
      </c>
      <c r="D495" s="149">
        <f t="shared" si="49"/>
        <v>68.9106487148103</v>
      </c>
    </row>
    <row r="496" s="10" customFormat="1" ht="18" customHeight="1" spans="1:4">
      <c r="A496" s="150" t="s">
        <v>1008</v>
      </c>
      <c r="B496" s="151">
        <v>966</v>
      </c>
      <c r="C496" s="151">
        <v>1830</v>
      </c>
      <c r="D496" s="149">
        <f t="shared" si="49"/>
        <v>189.44099378882</v>
      </c>
    </row>
    <row r="497" s="11" customFormat="1" ht="18" customHeight="1" spans="1:4">
      <c r="A497" s="147" t="s">
        <v>1009</v>
      </c>
      <c r="B497" s="148">
        <f>SUM(B498:B501)</f>
        <v>0</v>
      </c>
      <c r="C497" s="148">
        <f>SUM(C498:C501)</f>
        <v>0</v>
      </c>
      <c r="D497" s="149">
        <v>0</v>
      </c>
    </row>
    <row r="498" s="10" customFormat="1" ht="18" customHeight="1" spans="1:4">
      <c r="A498" s="150" t="s">
        <v>601</v>
      </c>
      <c r="B498" s="151">
        <v>0</v>
      </c>
      <c r="C498" s="151">
        <v>0</v>
      </c>
      <c r="D498" s="149">
        <v>0</v>
      </c>
    </row>
    <row r="499" s="10" customFormat="1" ht="18" customHeight="1" spans="1:4">
      <c r="A499" s="150" t="s">
        <v>1010</v>
      </c>
      <c r="B499" s="151">
        <v>0</v>
      </c>
      <c r="C499" s="151">
        <v>0</v>
      </c>
      <c r="D499" s="149" t="e">
        <f t="shared" ref="D499:D512" si="50">C499/B499*100</f>
        <v>#DIV/0!</v>
      </c>
    </row>
    <row r="500" s="10" customFormat="1" ht="18" customHeight="1" spans="1:4">
      <c r="A500" s="150" t="s">
        <v>1011</v>
      </c>
      <c r="B500" s="151">
        <v>0</v>
      </c>
      <c r="C500" s="151">
        <v>0</v>
      </c>
      <c r="D500" s="149" t="e">
        <f t="shared" si="50"/>
        <v>#DIV/0!</v>
      </c>
    </row>
    <row r="501" s="10" customFormat="1" ht="18" customHeight="1" spans="1:4">
      <c r="A501" s="150" t="s">
        <v>1012</v>
      </c>
      <c r="B501" s="151">
        <v>0</v>
      </c>
      <c r="C501" s="151">
        <v>0</v>
      </c>
      <c r="D501" s="149">
        <v>0</v>
      </c>
    </row>
    <row r="502" s="11" customFormat="1" ht="18" customHeight="1" spans="1:4">
      <c r="A502" s="147" t="s">
        <v>1013</v>
      </c>
      <c r="B502" s="148">
        <f>SUM(B503:B503)</f>
        <v>600</v>
      </c>
      <c r="C502" s="148">
        <f>SUM(C503:C503)</f>
        <v>908</v>
      </c>
      <c r="D502" s="149">
        <f t="shared" si="50"/>
        <v>151.333333333333</v>
      </c>
    </row>
    <row r="503" s="10" customFormat="1" ht="18" customHeight="1" spans="1:4">
      <c r="A503" s="150" t="s">
        <v>1014</v>
      </c>
      <c r="B503" s="151">
        <v>600</v>
      </c>
      <c r="C503" s="151">
        <v>908</v>
      </c>
      <c r="D503" s="149">
        <f t="shared" si="50"/>
        <v>151.333333333333</v>
      </c>
    </row>
    <row r="504" s="11" customFormat="1" ht="18" customHeight="1" spans="1:4">
      <c r="A504" s="147" t="s">
        <v>1015</v>
      </c>
      <c r="B504" s="148">
        <f>SUM(B505:B507)</f>
        <v>956</v>
      </c>
      <c r="C504" s="148">
        <f>SUM(C505:C507)</f>
        <v>774</v>
      </c>
      <c r="D504" s="149">
        <f t="shared" si="50"/>
        <v>80.9623430962343</v>
      </c>
    </row>
    <row r="505" s="10" customFormat="1" ht="18" customHeight="1" spans="1:4">
      <c r="A505" s="150" t="s">
        <v>601</v>
      </c>
      <c r="B505" s="151">
        <v>131</v>
      </c>
      <c r="C505" s="151">
        <v>142</v>
      </c>
      <c r="D505" s="149">
        <f t="shared" si="50"/>
        <v>108.396946564885</v>
      </c>
    </row>
    <row r="506" s="10" customFormat="1" ht="18" customHeight="1" spans="1:4">
      <c r="A506" s="150" t="s">
        <v>1016</v>
      </c>
      <c r="B506" s="151">
        <v>379</v>
      </c>
      <c r="C506" s="151">
        <v>632</v>
      </c>
      <c r="D506" s="149">
        <f t="shared" si="50"/>
        <v>166.754617414248</v>
      </c>
    </row>
    <row r="507" s="10" customFormat="1" ht="18" customHeight="1" spans="1:4">
      <c r="A507" s="89" t="s">
        <v>1017</v>
      </c>
      <c r="B507" s="151">
        <v>446</v>
      </c>
      <c r="C507" s="151">
        <v>0</v>
      </c>
      <c r="D507" s="149">
        <f t="shared" si="50"/>
        <v>0</v>
      </c>
    </row>
    <row r="508" s="10" customFormat="1" ht="18" customHeight="1" spans="1:4">
      <c r="A508" s="147" t="s">
        <v>1018</v>
      </c>
      <c r="B508" s="148">
        <f>B509</f>
        <v>2222</v>
      </c>
      <c r="C508" s="148">
        <f>C509</f>
        <v>2372</v>
      </c>
      <c r="D508" s="149">
        <f t="shared" si="50"/>
        <v>106.750675067507</v>
      </c>
    </row>
    <row r="509" s="10" customFormat="1" ht="18" customHeight="1" spans="1:4">
      <c r="A509" s="89" t="s">
        <v>1019</v>
      </c>
      <c r="B509" s="151">
        <v>2222</v>
      </c>
      <c r="C509" s="151">
        <v>2372</v>
      </c>
      <c r="D509" s="149">
        <f t="shared" si="50"/>
        <v>106.750675067507</v>
      </c>
    </row>
    <row r="510" s="11" customFormat="1" ht="18" customHeight="1" spans="1:4">
      <c r="A510" s="147" t="s">
        <v>1020</v>
      </c>
      <c r="B510" s="148">
        <f>SUM(B511,B515,B519)</f>
        <v>341</v>
      </c>
      <c r="C510" s="148">
        <f>SUM(C511,C515,C519)</f>
        <v>493</v>
      </c>
      <c r="D510" s="149">
        <f t="shared" si="50"/>
        <v>144.574780058651</v>
      </c>
    </row>
    <row r="511" s="11" customFormat="1" ht="18" customHeight="1" spans="1:4">
      <c r="A511" s="147" t="s">
        <v>1021</v>
      </c>
      <c r="B511" s="148">
        <f>SUM(B512:B514)</f>
        <v>178</v>
      </c>
      <c r="C511" s="148">
        <f>SUM(C512:C514)</f>
        <v>255</v>
      </c>
      <c r="D511" s="149">
        <f t="shared" si="50"/>
        <v>143.258426966292</v>
      </c>
    </row>
    <row r="512" s="10" customFormat="1" ht="18" customHeight="1" spans="1:4">
      <c r="A512" s="150" t="s">
        <v>601</v>
      </c>
      <c r="B512" s="151">
        <v>109</v>
      </c>
      <c r="C512" s="151">
        <v>163</v>
      </c>
      <c r="D512" s="149">
        <f t="shared" si="50"/>
        <v>149.54128440367</v>
      </c>
    </row>
    <row r="513" s="10" customFormat="1" ht="18" customHeight="1" spans="1:4">
      <c r="A513" s="150" t="s">
        <v>607</v>
      </c>
      <c r="B513" s="151">
        <v>0</v>
      </c>
      <c r="C513" s="151">
        <v>0</v>
      </c>
      <c r="D513" s="149"/>
    </row>
    <row r="514" s="10" customFormat="1" ht="18" customHeight="1" spans="1:4">
      <c r="A514" s="150" t="s">
        <v>1022</v>
      </c>
      <c r="B514" s="151">
        <v>69</v>
      </c>
      <c r="C514" s="151">
        <v>92</v>
      </c>
      <c r="D514" s="149">
        <f>C514/B514*100</f>
        <v>133.333333333333</v>
      </c>
    </row>
    <row r="515" s="11" customFormat="1" ht="18" customHeight="1" spans="1:4">
      <c r="A515" s="147" t="s">
        <v>1023</v>
      </c>
      <c r="B515" s="148">
        <f>SUM(B516:B518)</f>
        <v>0</v>
      </c>
      <c r="C515" s="148">
        <f>SUM(C516:C518)</f>
        <v>0</v>
      </c>
      <c r="D515" s="149">
        <v>0</v>
      </c>
    </row>
    <row r="516" s="10" customFormat="1" ht="18" customHeight="1" spans="1:4">
      <c r="A516" s="150" t="s">
        <v>601</v>
      </c>
      <c r="B516" s="151">
        <v>0</v>
      </c>
      <c r="C516" s="151">
        <v>0</v>
      </c>
      <c r="D516" s="149">
        <v>0</v>
      </c>
    </row>
    <row r="517" s="10" customFormat="1" ht="18" customHeight="1" spans="1:4">
      <c r="A517" s="150" t="s">
        <v>749</v>
      </c>
      <c r="B517" s="151">
        <v>0</v>
      </c>
      <c r="C517" s="151">
        <v>0</v>
      </c>
      <c r="D517" s="149"/>
    </row>
    <row r="518" s="10" customFormat="1" ht="18" customHeight="1" spans="1:4">
      <c r="A518" s="150" t="s">
        <v>1024</v>
      </c>
      <c r="B518" s="151">
        <v>0</v>
      </c>
      <c r="C518" s="151">
        <v>0</v>
      </c>
      <c r="D518" s="149">
        <v>0</v>
      </c>
    </row>
    <row r="519" s="11" customFormat="1" ht="18" customHeight="1" spans="1:4">
      <c r="A519" s="147" t="s">
        <v>1025</v>
      </c>
      <c r="B519" s="148">
        <f>SUM(B520:B520)</f>
        <v>163</v>
      </c>
      <c r="C519" s="148">
        <f>SUM(C520:C520)</f>
        <v>238</v>
      </c>
      <c r="D519" s="149">
        <f t="shared" ref="D519:D523" si="51">C519/B519*100</f>
        <v>146.01226993865</v>
      </c>
    </row>
    <row r="520" s="10" customFormat="1" ht="18" customHeight="1" spans="1:4">
      <c r="A520" s="150" t="s">
        <v>1026</v>
      </c>
      <c r="B520" s="151">
        <v>163</v>
      </c>
      <c r="C520" s="151">
        <v>238</v>
      </c>
      <c r="D520" s="149">
        <f t="shared" si="51"/>
        <v>146.01226993865</v>
      </c>
    </row>
    <row r="521" s="11" customFormat="1" ht="18" customHeight="1" spans="1:4">
      <c r="A521" s="147" t="s">
        <v>1027</v>
      </c>
      <c r="B521" s="148">
        <f>SUM(B522,B526)</f>
        <v>0</v>
      </c>
      <c r="C521" s="148">
        <f>C524+C527</f>
        <v>-70</v>
      </c>
      <c r="D521" s="149">
        <v>0</v>
      </c>
    </row>
    <row r="522" s="10" customFormat="1" ht="18" customHeight="1" spans="1:4">
      <c r="A522" s="147" t="s">
        <v>1028</v>
      </c>
      <c r="B522" s="151">
        <f>SUM(B523:B523)</f>
        <v>0</v>
      </c>
      <c r="C522" s="151">
        <f>SUM(C523:C523)</f>
        <v>0</v>
      </c>
      <c r="D522" s="149" t="e">
        <f t="shared" si="51"/>
        <v>#DIV/0!</v>
      </c>
    </row>
    <row r="523" s="10" customFormat="1" ht="18" customHeight="1" spans="1:4">
      <c r="A523" s="150" t="s">
        <v>1029</v>
      </c>
      <c r="B523" s="151">
        <v>0</v>
      </c>
      <c r="C523" s="151">
        <v>0</v>
      </c>
      <c r="D523" s="149" t="e">
        <f t="shared" si="51"/>
        <v>#DIV/0!</v>
      </c>
    </row>
    <row r="524" s="10" customFormat="1" ht="18" customHeight="1" spans="1:4">
      <c r="A524" s="153" t="s">
        <v>1030</v>
      </c>
      <c r="B524" s="151"/>
      <c r="C524" s="151">
        <f>C525</f>
        <v>30</v>
      </c>
      <c r="D524" s="149"/>
    </row>
    <row r="525" s="10" customFormat="1" ht="18" customHeight="1" spans="1:4">
      <c r="A525" s="152" t="s">
        <v>1031</v>
      </c>
      <c r="B525" s="151"/>
      <c r="C525" s="151">
        <v>30</v>
      </c>
      <c r="D525" s="149"/>
    </row>
    <row r="526" s="11" customFormat="1" ht="18" customHeight="1" spans="1:4">
      <c r="A526" s="153" t="s">
        <v>1032</v>
      </c>
      <c r="B526" s="148">
        <f>B527</f>
        <v>0</v>
      </c>
      <c r="C526" s="148"/>
      <c r="D526" s="149">
        <v>0</v>
      </c>
    </row>
    <row r="527" s="10" customFormat="1" ht="18" customHeight="1" spans="1:4">
      <c r="A527" s="152" t="s">
        <v>1033</v>
      </c>
      <c r="B527" s="151">
        <v>0</v>
      </c>
      <c r="C527" s="151">
        <v>-100</v>
      </c>
      <c r="D527" s="149">
        <v>0</v>
      </c>
    </row>
    <row r="528" s="11" customFormat="1" ht="18" customHeight="1" spans="1:4">
      <c r="A528" s="147" t="s">
        <v>1034</v>
      </c>
      <c r="B528" s="148">
        <f>SUM(B529:B529)</f>
        <v>0</v>
      </c>
      <c r="C528" s="148">
        <f>SUM(C529:C529)</f>
        <v>0</v>
      </c>
      <c r="D528" s="149"/>
    </row>
    <row r="529" s="10" customFormat="1" ht="18" customHeight="1" spans="1:4">
      <c r="A529" s="147" t="s">
        <v>1035</v>
      </c>
      <c r="B529" s="151">
        <v>0</v>
      </c>
      <c r="C529" s="151">
        <v>0</v>
      </c>
      <c r="D529" s="149"/>
    </row>
    <row r="530" s="11" customFormat="1" ht="18" customHeight="1" spans="1:4">
      <c r="A530" s="147" t="s">
        <v>1036</v>
      </c>
      <c r="B530" s="148">
        <f>SUM(B531,B539,B543)</f>
        <v>940</v>
      </c>
      <c r="C530" s="148">
        <f>SUM(C531,C539,C543)</f>
        <v>1880</v>
      </c>
      <c r="D530" s="149">
        <f t="shared" ref="D530:D532" si="52">C530/B530*100</f>
        <v>200</v>
      </c>
    </row>
    <row r="531" s="11" customFormat="1" ht="18" customHeight="1" spans="1:4">
      <c r="A531" s="147" t="s">
        <v>1037</v>
      </c>
      <c r="B531" s="148">
        <f>SUM(B532:B538)</f>
        <v>818</v>
      </c>
      <c r="C531" s="148">
        <f>SUM(C532:C538)</f>
        <v>1751</v>
      </c>
      <c r="D531" s="149">
        <f t="shared" si="52"/>
        <v>214.058679706601</v>
      </c>
    </row>
    <row r="532" s="10" customFormat="1" ht="18" customHeight="1" spans="1:4">
      <c r="A532" s="150" t="s">
        <v>601</v>
      </c>
      <c r="B532" s="151">
        <v>357</v>
      </c>
      <c r="C532" s="151">
        <v>366</v>
      </c>
      <c r="D532" s="149">
        <f t="shared" si="52"/>
        <v>102.521008403361</v>
      </c>
    </row>
    <row r="533" s="10" customFormat="1" ht="18" customHeight="1" spans="1:4">
      <c r="A533" s="150" t="s">
        <v>1038</v>
      </c>
      <c r="B533" s="151">
        <v>0</v>
      </c>
      <c r="C533" s="151">
        <v>0</v>
      </c>
      <c r="D533" s="149"/>
    </row>
    <row r="534" s="10" customFormat="1" ht="18" customHeight="1" spans="1:4">
      <c r="A534" s="150" t="s">
        <v>1039</v>
      </c>
      <c r="B534" s="151">
        <v>0</v>
      </c>
      <c r="C534" s="151">
        <v>97</v>
      </c>
      <c r="D534" s="149">
        <v>0</v>
      </c>
    </row>
    <row r="535" s="10" customFormat="1" ht="18" customHeight="1" spans="1:4">
      <c r="A535" s="150" t="s">
        <v>1040</v>
      </c>
      <c r="B535" s="151">
        <v>0</v>
      </c>
      <c r="C535" s="151">
        <v>0</v>
      </c>
      <c r="D535" s="149">
        <v>0</v>
      </c>
    </row>
    <row r="536" s="10" customFormat="1" ht="18" customHeight="1" spans="1:4">
      <c r="A536" s="150" t="s">
        <v>1041</v>
      </c>
      <c r="B536" s="151">
        <v>0</v>
      </c>
      <c r="C536" s="151">
        <v>0</v>
      </c>
      <c r="D536" s="149"/>
    </row>
    <row r="537" s="10" customFormat="1" ht="18" customHeight="1" spans="1:4">
      <c r="A537" s="150" t="s">
        <v>607</v>
      </c>
      <c r="B537" s="151">
        <v>222</v>
      </c>
      <c r="C537" s="151">
        <v>261</v>
      </c>
      <c r="D537" s="149">
        <f>C537/B537*100</f>
        <v>117.567567567568</v>
      </c>
    </row>
    <row r="538" s="10" customFormat="1" ht="18" customHeight="1" spans="1:4">
      <c r="A538" s="150" t="s">
        <v>1042</v>
      </c>
      <c r="B538" s="151">
        <v>239</v>
      </c>
      <c r="C538" s="151">
        <v>1027</v>
      </c>
      <c r="D538" s="149">
        <f>C538/B538*100</f>
        <v>429.707112970711</v>
      </c>
    </row>
    <row r="539" s="11" customFormat="1" ht="18" customHeight="1" spans="1:4">
      <c r="A539" s="147" t="s">
        <v>1043</v>
      </c>
      <c r="B539" s="154">
        <f>SUM(B540:B542)</f>
        <v>0</v>
      </c>
      <c r="C539" s="148">
        <f>SUM(C540:C542)</f>
        <v>0</v>
      </c>
      <c r="D539" s="149">
        <v>0</v>
      </c>
    </row>
    <row r="540" s="10" customFormat="1" ht="18" customHeight="1" spans="1:4">
      <c r="A540" s="150" t="s">
        <v>601</v>
      </c>
      <c r="B540" s="155">
        <v>0</v>
      </c>
      <c r="C540" s="151">
        <v>0</v>
      </c>
      <c r="D540" s="149">
        <v>0</v>
      </c>
    </row>
    <row r="541" s="10" customFormat="1" ht="18" customHeight="1" spans="1:4">
      <c r="A541" s="150" t="s">
        <v>1044</v>
      </c>
      <c r="B541" s="155">
        <v>0</v>
      </c>
      <c r="C541" s="151">
        <v>0</v>
      </c>
      <c r="D541" s="149">
        <v>0</v>
      </c>
    </row>
    <row r="542" s="10" customFormat="1" ht="18" customHeight="1" spans="1:4">
      <c r="A542" s="150" t="s">
        <v>1045</v>
      </c>
      <c r="B542" s="155">
        <v>0</v>
      </c>
      <c r="C542" s="151">
        <v>0</v>
      </c>
      <c r="D542" s="149"/>
    </row>
    <row r="543" s="11" customFormat="1" ht="18" customHeight="1" spans="1:4">
      <c r="A543" s="147" t="s">
        <v>1046</v>
      </c>
      <c r="B543" s="148">
        <f>SUM(B544:B545)</f>
        <v>122</v>
      </c>
      <c r="C543" s="148">
        <f>SUM(C544:C545)</f>
        <v>129</v>
      </c>
      <c r="D543" s="149">
        <f t="shared" ref="D543:D547" si="53">C543/B543*100</f>
        <v>105.737704918033</v>
      </c>
    </row>
    <row r="544" s="10" customFormat="1" ht="18" customHeight="1" spans="1:4">
      <c r="A544" s="150" t="s">
        <v>601</v>
      </c>
      <c r="B544" s="151">
        <v>29</v>
      </c>
      <c r="C544" s="151">
        <v>26</v>
      </c>
      <c r="D544" s="149">
        <f t="shared" si="53"/>
        <v>89.6551724137931</v>
      </c>
    </row>
    <row r="545" s="10" customFormat="1" ht="18" customHeight="1" spans="1:4">
      <c r="A545" s="150" t="s">
        <v>1047</v>
      </c>
      <c r="B545" s="151">
        <v>93</v>
      </c>
      <c r="C545" s="151">
        <v>103</v>
      </c>
      <c r="D545" s="149">
        <f t="shared" si="53"/>
        <v>110.752688172043</v>
      </c>
    </row>
    <row r="546" s="11" customFormat="1" ht="18" customHeight="1" spans="1:4">
      <c r="A546" s="147" t="s">
        <v>1048</v>
      </c>
      <c r="B546" s="148">
        <f>SUM(B547,B554,B556)</f>
        <v>1804</v>
      </c>
      <c r="C546" s="148">
        <f>SUM(C547,C554,C556)</f>
        <v>1970</v>
      </c>
      <c r="D546" s="149">
        <f t="shared" si="53"/>
        <v>109.20177383592</v>
      </c>
    </row>
    <row r="547" s="11" customFormat="1" ht="18" customHeight="1" spans="1:4">
      <c r="A547" s="147" t="s">
        <v>1049</v>
      </c>
      <c r="B547" s="148">
        <f>SUM(B548:B553)</f>
        <v>1546</v>
      </c>
      <c r="C547" s="148">
        <f>SUM(C548:C553)</f>
        <v>1796</v>
      </c>
      <c r="D547" s="149">
        <f t="shared" si="53"/>
        <v>116.170763260026</v>
      </c>
    </row>
    <row r="548" s="11" customFormat="1" ht="18" customHeight="1" spans="1:4">
      <c r="A548" s="150" t="s">
        <v>1050</v>
      </c>
      <c r="B548" s="151">
        <v>230</v>
      </c>
      <c r="C548" s="151">
        <v>0</v>
      </c>
      <c r="D548" s="149"/>
    </row>
    <row r="549" s="10" customFormat="1" ht="18" customHeight="1" spans="1:4">
      <c r="A549" s="150" t="s">
        <v>1051</v>
      </c>
      <c r="B549" s="151">
        <v>752</v>
      </c>
      <c r="C549" s="151">
        <v>1477</v>
      </c>
      <c r="D549" s="149">
        <f t="shared" ref="D549:D562" si="54">C549/B549*100</f>
        <v>196.409574468085</v>
      </c>
    </row>
    <row r="550" s="10" customFormat="1" ht="18" customHeight="1" spans="1:4">
      <c r="A550" s="150" t="s">
        <v>1052</v>
      </c>
      <c r="B550" s="151">
        <v>13</v>
      </c>
      <c r="C550" s="151">
        <v>0</v>
      </c>
      <c r="D550" s="149">
        <f t="shared" si="54"/>
        <v>0</v>
      </c>
    </row>
    <row r="551" s="10" customFormat="1" ht="18" customHeight="1" spans="1:4">
      <c r="A551" s="150" t="s">
        <v>1053</v>
      </c>
      <c r="B551" s="151">
        <v>0</v>
      </c>
      <c r="C551" s="151">
        <v>194</v>
      </c>
      <c r="D551" s="149">
        <v>0</v>
      </c>
    </row>
    <row r="552" s="10" customFormat="1" ht="18" customHeight="1" spans="1:4">
      <c r="A552" s="150" t="s">
        <v>1054</v>
      </c>
      <c r="B552" s="151">
        <v>6</v>
      </c>
      <c r="C552" s="151">
        <v>0</v>
      </c>
      <c r="D552" s="149">
        <f t="shared" si="54"/>
        <v>0</v>
      </c>
    </row>
    <row r="553" s="10" customFormat="1" ht="18" customHeight="1" spans="1:4">
      <c r="A553" s="150" t="s">
        <v>1055</v>
      </c>
      <c r="B553" s="151">
        <v>545</v>
      </c>
      <c r="C553" s="151">
        <v>125</v>
      </c>
      <c r="D553" s="149">
        <f t="shared" si="54"/>
        <v>22.9357798165138</v>
      </c>
    </row>
    <row r="554" s="10" customFormat="1" ht="18" customHeight="1" spans="1:4">
      <c r="A554" s="147" t="s">
        <v>1056</v>
      </c>
      <c r="B554" s="148">
        <f>SUM(B555:B555)</f>
        <v>0</v>
      </c>
      <c r="C554" s="148">
        <f>SUM(C555:C555)</f>
        <v>0</v>
      </c>
      <c r="D554" s="149" t="e">
        <f t="shared" si="54"/>
        <v>#DIV/0!</v>
      </c>
    </row>
    <row r="555" s="10" customFormat="1" ht="18" customHeight="1" spans="1:4">
      <c r="A555" s="150" t="s">
        <v>1057</v>
      </c>
      <c r="B555" s="151">
        <v>0</v>
      </c>
      <c r="C555" s="151">
        <v>0</v>
      </c>
      <c r="D555" s="149" t="e">
        <f t="shared" si="54"/>
        <v>#DIV/0!</v>
      </c>
    </row>
    <row r="556" s="11" customFormat="1" ht="18" customHeight="1" spans="1:4">
      <c r="A556" s="147" t="s">
        <v>1058</v>
      </c>
      <c r="B556" s="148">
        <f>SUM(B557:B557)</f>
        <v>258</v>
      </c>
      <c r="C556" s="148">
        <f>SUM(C557:C557)</f>
        <v>174</v>
      </c>
      <c r="D556" s="149">
        <f t="shared" si="54"/>
        <v>67.4418604651163</v>
      </c>
    </row>
    <row r="557" s="10" customFormat="1" ht="18" customHeight="1" spans="1:4">
      <c r="A557" s="150" t="s">
        <v>1059</v>
      </c>
      <c r="B557" s="151">
        <v>258</v>
      </c>
      <c r="C557" s="151">
        <v>174</v>
      </c>
      <c r="D557" s="149">
        <f t="shared" si="54"/>
        <v>67.4418604651163</v>
      </c>
    </row>
    <row r="558" s="11" customFormat="1" ht="18" customHeight="1" spans="1:4">
      <c r="A558" s="147" t="s">
        <v>1060</v>
      </c>
      <c r="B558" s="148">
        <f>SUM(B559,B565)</f>
        <v>457</v>
      </c>
      <c r="C558" s="148">
        <f>SUM(C559,C563,C565)</f>
        <v>488</v>
      </c>
      <c r="D558" s="149">
        <f t="shared" si="54"/>
        <v>106.783369803063</v>
      </c>
    </row>
    <row r="559" s="11" customFormat="1" ht="18" customHeight="1" spans="1:4">
      <c r="A559" s="147" t="s">
        <v>1061</v>
      </c>
      <c r="B559" s="148">
        <f>SUM(B560:B562)</f>
        <v>454</v>
      </c>
      <c r="C559" s="148">
        <f>SUM(C560:C562)</f>
        <v>353</v>
      </c>
      <c r="D559" s="149">
        <f t="shared" si="54"/>
        <v>77.7533039647577</v>
      </c>
    </row>
    <row r="560" s="10" customFormat="1" ht="18" customHeight="1" spans="1:4">
      <c r="A560" s="150" t="s">
        <v>601</v>
      </c>
      <c r="B560" s="151">
        <v>197</v>
      </c>
      <c r="C560" s="151">
        <v>213</v>
      </c>
      <c r="D560" s="149">
        <f t="shared" si="54"/>
        <v>108.121827411168</v>
      </c>
    </row>
    <row r="561" s="10" customFormat="1" ht="18" customHeight="1" spans="1:4">
      <c r="A561" s="150" t="s">
        <v>607</v>
      </c>
      <c r="B561" s="151">
        <v>10</v>
      </c>
      <c r="C561" s="151">
        <v>11</v>
      </c>
      <c r="D561" s="149">
        <f t="shared" si="54"/>
        <v>110</v>
      </c>
    </row>
    <row r="562" s="10" customFormat="1" ht="18" customHeight="1" spans="1:4">
      <c r="A562" s="150" t="s">
        <v>1062</v>
      </c>
      <c r="B562" s="151">
        <v>247</v>
      </c>
      <c r="C562" s="151">
        <v>129</v>
      </c>
      <c r="D562" s="149">
        <f t="shared" si="54"/>
        <v>52.2267206477733</v>
      </c>
    </row>
    <row r="563" s="10" customFormat="1" ht="18" customHeight="1" spans="1:4">
      <c r="A563" s="147" t="s">
        <v>1063</v>
      </c>
      <c r="B563" s="151"/>
      <c r="C563" s="148">
        <f>C564</f>
        <v>117</v>
      </c>
      <c r="D563" s="149"/>
    </row>
    <row r="564" s="10" customFormat="1" ht="18" customHeight="1" spans="1:4">
      <c r="A564" s="150" t="s">
        <v>1064</v>
      </c>
      <c r="B564" s="151"/>
      <c r="C564" s="151">
        <v>117</v>
      </c>
      <c r="D564" s="149"/>
    </row>
    <row r="565" s="10" customFormat="1" ht="18" customHeight="1" spans="1:4">
      <c r="A565" s="147" t="s">
        <v>1065</v>
      </c>
      <c r="B565" s="148">
        <f>B566</f>
        <v>3</v>
      </c>
      <c r="C565" s="148">
        <f>C566</f>
        <v>18</v>
      </c>
      <c r="D565" s="149">
        <f t="shared" ref="D565:D571" si="55">C565/B565*100</f>
        <v>600</v>
      </c>
    </row>
    <row r="566" s="10" customFormat="1" ht="18" customHeight="1" spans="1:4">
      <c r="A566" s="150" t="s">
        <v>1066</v>
      </c>
      <c r="B566" s="151">
        <v>3</v>
      </c>
      <c r="C566" s="151">
        <v>18</v>
      </c>
      <c r="D566" s="149">
        <f t="shared" si="55"/>
        <v>600</v>
      </c>
    </row>
    <row r="567" s="10" customFormat="1" ht="18" customHeight="1" spans="1:4">
      <c r="A567" s="147" t="s">
        <v>1067</v>
      </c>
      <c r="B567" s="148">
        <f>B568+B573+B578+B581+B583+B587</f>
        <v>2397</v>
      </c>
      <c r="C567" s="148">
        <f>C568+C573+C578+C581+C583+C587</f>
        <v>2393</v>
      </c>
      <c r="D567" s="149">
        <f t="shared" si="55"/>
        <v>99.8331247392574</v>
      </c>
    </row>
    <row r="568" s="10" customFormat="1" ht="18" customHeight="1" spans="1:4">
      <c r="A568" s="147" t="s">
        <v>1068</v>
      </c>
      <c r="B568" s="148">
        <f>B569+B570+B571</f>
        <v>1663</v>
      </c>
      <c r="C568" s="148">
        <f>C569+C570+C571+C572</f>
        <v>1881</v>
      </c>
      <c r="D568" s="149">
        <f t="shared" si="55"/>
        <v>113.108839446783</v>
      </c>
    </row>
    <row r="569" s="10" customFormat="1" ht="18" customHeight="1" spans="1:4">
      <c r="A569" s="150" t="s">
        <v>601</v>
      </c>
      <c r="B569" s="151">
        <v>325</v>
      </c>
      <c r="C569" s="151">
        <v>507</v>
      </c>
      <c r="D569" s="149">
        <f t="shared" si="55"/>
        <v>156</v>
      </c>
    </row>
    <row r="570" s="10" customFormat="1" ht="18" customHeight="1" spans="1:4">
      <c r="A570" s="150" t="s">
        <v>1069</v>
      </c>
      <c r="B570" s="151">
        <v>527</v>
      </c>
      <c r="C570" s="151">
        <v>240</v>
      </c>
      <c r="D570" s="149">
        <f t="shared" si="55"/>
        <v>45.5407969639469</v>
      </c>
    </row>
    <row r="571" s="10" customFormat="1" ht="18" customHeight="1" spans="1:4">
      <c r="A571" s="150" t="s">
        <v>607</v>
      </c>
      <c r="B571" s="151">
        <v>811</v>
      </c>
      <c r="C571" s="151">
        <v>842</v>
      </c>
      <c r="D571" s="149">
        <f t="shared" si="55"/>
        <v>103.822441430333</v>
      </c>
    </row>
    <row r="572" s="10" customFormat="1" ht="18" customHeight="1" spans="1:4">
      <c r="A572" s="150" t="s">
        <v>1070</v>
      </c>
      <c r="B572" s="151"/>
      <c r="C572" s="151">
        <v>292</v>
      </c>
      <c r="D572" s="149">
        <v>0</v>
      </c>
    </row>
    <row r="573" s="10" customFormat="1" ht="18" customHeight="1" spans="1:4">
      <c r="A573" s="147" t="s">
        <v>1071</v>
      </c>
      <c r="B573" s="148">
        <f>B574+B575+B576+B577</f>
        <v>284</v>
      </c>
      <c r="C573" s="148">
        <f>C574+C575+C576+C577</f>
        <v>78</v>
      </c>
      <c r="D573" s="149">
        <f t="shared" ref="D573:D583" si="56">C573/B573*100</f>
        <v>27.4647887323944</v>
      </c>
    </row>
    <row r="574" s="10" customFormat="1" ht="18" customHeight="1" spans="1:4">
      <c r="A574" s="150" t="s">
        <v>601</v>
      </c>
      <c r="B574" s="151">
        <v>30</v>
      </c>
      <c r="C574" s="151">
        <v>0</v>
      </c>
      <c r="D574" s="149"/>
    </row>
    <row r="575" s="10" customFormat="1" ht="18" customHeight="1" spans="1:4">
      <c r="A575" s="150" t="s">
        <v>610</v>
      </c>
      <c r="B575" s="151">
        <v>9</v>
      </c>
      <c r="C575" s="151">
        <v>0</v>
      </c>
      <c r="D575" s="149"/>
    </row>
    <row r="576" s="10" customFormat="1" ht="18" customHeight="1" spans="1:4">
      <c r="A576" s="150" t="s">
        <v>1072</v>
      </c>
      <c r="B576" s="151">
        <v>205</v>
      </c>
      <c r="C576" s="151">
        <v>0</v>
      </c>
      <c r="D576" s="149"/>
    </row>
    <row r="577" s="10" customFormat="1" ht="18" customHeight="1" spans="1:4">
      <c r="A577" s="150" t="s">
        <v>1073</v>
      </c>
      <c r="B577" s="151">
        <v>40</v>
      </c>
      <c r="C577" s="151">
        <v>78</v>
      </c>
      <c r="D577" s="149">
        <f t="shared" si="56"/>
        <v>195</v>
      </c>
    </row>
    <row r="578" s="10" customFormat="1" ht="18" customHeight="1" spans="1:4">
      <c r="A578" s="147" t="s">
        <v>1043</v>
      </c>
      <c r="B578" s="148">
        <f>B579+B580</f>
        <v>55</v>
      </c>
      <c r="C578" s="148">
        <f>C579+C580</f>
        <v>60</v>
      </c>
      <c r="D578" s="149">
        <f t="shared" si="56"/>
        <v>109.090909090909</v>
      </c>
    </row>
    <row r="579" s="10" customFormat="1" ht="18" customHeight="1" spans="1:4">
      <c r="A579" s="150" t="s">
        <v>601</v>
      </c>
      <c r="B579" s="151">
        <v>45</v>
      </c>
      <c r="C579" s="151">
        <v>49</v>
      </c>
      <c r="D579" s="149">
        <f t="shared" si="56"/>
        <v>108.888888888889</v>
      </c>
    </row>
    <row r="580" s="10" customFormat="1" ht="18" customHeight="1" spans="1:4">
      <c r="A580" s="150" t="s">
        <v>1044</v>
      </c>
      <c r="B580" s="151">
        <v>10</v>
      </c>
      <c r="C580" s="151">
        <v>11</v>
      </c>
      <c r="D580" s="149">
        <f t="shared" si="56"/>
        <v>110</v>
      </c>
    </row>
    <row r="581" s="10" customFormat="1" ht="18" customHeight="1" spans="1:4">
      <c r="A581" s="147" t="s">
        <v>1074</v>
      </c>
      <c r="B581" s="148">
        <f>B582</f>
        <v>43</v>
      </c>
      <c r="C581" s="148">
        <f>C582</f>
        <v>50</v>
      </c>
      <c r="D581" s="149">
        <f t="shared" si="56"/>
        <v>116.279069767442</v>
      </c>
    </row>
    <row r="582" s="10" customFormat="1" ht="18" customHeight="1" spans="1:4">
      <c r="A582" s="150" t="s">
        <v>1040</v>
      </c>
      <c r="B582" s="151">
        <v>43</v>
      </c>
      <c r="C582" s="151">
        <v>50</v>
      </c>
      <c r="D582" s="149">
        <f t="shared" si="56"/>
        <v>116.279069767442</v>
      </c>
    </row>
    <row r="583" s="10" customFormat="1" ht="18" customHeight="1" spans="1:4">
      <c r="A583" s="147" t="s">
        <v>1075</v>
      </c>
      <c r="B583" s="148">
        <f>B586</f>
        <v>27</v>
      </c>
      <c r="C583" s="148">
        <f>C584+C585+C586</f>
        <v>324</v>
      </c>
      <c r="D583" s="149">
        <f t="shared" si="56"/>
        <v>1200</v>
      </c>
    </row>
    <row r="584" s="10" customFormat="1" ht="18" customHeight="1" spans="1:4">
      <c r="A584" s="150" t="s">
        <v>815</v>
      </c>
      <c r="B584" s="148"/>
      <c r="C584" s="151">
        <v>296</v>
      </c>
      <c r="D584" s="149">
        <v>0</v>
      </c>
    </row>
    <row r="585" s="10" customFormat="1" ht="18" customHeight="1" spans="1:4">
      <c r="A585" s="150" t="s">
        <v>816</v>
      </c>
      <c r="B585" s="148"/>
      <c r="C585" s="151">
        <v>28</v>
      </c>
      <c r="D585" s="149">
        <v>0</v>
      </c>
    </row>
    <row r="586" s="10" customFormat="1" ht="18" customHeight="1" spans="1:4">
      <c r="A586" s="150" t="s">
        <v>817</v>
      </c>
      <c r="B586" s="151">
        <v>27</v>
      </c>
      <c r="C586" s="151">
        <v>0</v>
      </c>
      <c r="D586" s="149">
        <f t="shared" ref="D586:D594" si="57">C586/B586*100</f>
        <v>0</v>
      </c>
    </row>
    <row r="587" s="10" customFormat="1" ht="18" customHeight="1" spans="1:4">
      <c r="A587" s="147" t="s">
        <v>1076</v>
      </c>
      <c r="B587" s="148">
        <v>325</v>
      </c>
      <c r="C587" s="148">
        <v>0</v>
      </c>
      <c r="D587" s="149">
        <f t="shared" si="57"/>
        <v>0</v>
      </c>
    </row>
    <row r="588" s="11" customFormat="1" ht="18" customHeight="1" spans="1:4">
      <c r="A588" s="147" t="s">
        <v>1077</v>
      </c>
      <c r="B588" s="148">
        <f t="shared" ref="B588:B592" si="58">B589</f>
        <v>99</v>
      </c>
      <c r="C588" s="148">
        <f t="shared" ref="C588:C592" si="59">C589</f>
        <v>3397</v>
      </c>
      <c r="D588" s="149">
        <f t="shared" si="57"/>
        <v>3431.31313131313</v>
      </c>
    </row>
    <row r="589" s="10" customFormat="1" ht="18" customHeight="1" spans="1:4">
      <c r="A589" s="160" t="s">
        <v>1078</v>
      </c>
      <c r="B589" s="151">
        <f t="shared" si="58"/>
        <v>99</v>
      </c>
      <c r="C589" s="151">
        <f t="shared" si="59"/>
        <v>3397</v>
      </c>
      <c r="D589" s="149">
        <f t="shared" si="57"/>
        <v>3431.31313131313</v>
      </c>
    </row>
    <row r="590" s="10" customFormat="1" ht="18" customHeight="1" spans="1:4">
      <c r="A590" s="88" t="s">
        <v>1079</v>
      </c>
      <c r="B590" s="151">
        <v>99</v>
      </c>
      <c r="C590" s="151">
        <v>3397</v>
      </c>
      <c r="D590" s="149">
        <f t="shared" si="57"/>
        <v>3431.31313131313</v>
      </c>
    </row>
    <row r="591" s="11" customFormat="1" ht="18" customHeight="1" spans="1:4">
      <c r="A591" s="147" t="s">
        <v>1080</v>
      </c>
      <c r="B591" s="148">
        <f>SUM(B592)</f>
        <v>1622</v>
      </c>
      <c r="C591" s="148">
        <f>C592+C595</f>
        <v>1849</v>
      </c>
      <c r="D591" s="149">
        <f t="shared" si="57"/>
        <v>113.995067817509</v>
      </c>
    </row>
    <row r="592" s="10" customFormat="1" ht="18" customHeight="1" spans="1:4">
      <c r="A592" s="150" t="s">
        <v>1081</v>
      </c>
      <c r="B592" s="151">
        <f t="shared" si="58"/>
        <v>1622</v>
      </c>
      <c r="C592" s="151">
        <f t="shared" si="59"/>
        <v>1838</v>
      </c>
      <c r="D592" s="149">
        <f t="shared" si="57"/>
        <v>113.316892725031</v>
      </c>
    </row>
    <row r="593" s="10" customFormat="1" ht="18" customHeight="1" spans="1:4">
      <c r="A593" s="150" t="s">
        <v>1082</v>
      </c>
      <c r="B593" s="151">
        <f>SUM(B594:B594)</f>
        <v>1622</v>
      </c>
      <c r="C593" s="151">
        <f>SUM(C594:C594)</f>
        <v>1838</v>
      </c>
      <c r="D593" s="149">
        <f t="shared" si="57"/>
        <v>113.316892725031</v>
      </c>
    </row>
    <row r="594" s="10" customFormat="1" ht="18" customHeight="1" spans="1:4">
      <c r="A594" s="150" t="s">
        <v>1083</v>
      </c>
      <c r="B594" s="151">
        <v>1622</v>
      </c>
      <c r="C594" s="151">
        <v>1838</v>
      </c>
      <c r="D594" s="149">
        <f t="shared" si="57"/>
        <v>113.316892725031</v>
      </c>
    </row>
    <row r="595" s="10" customFormat="1" ht="18" customHeight="1" spans="1:4">
      <c r="A595" s="150" t="s">
        <v>1084</v>
      </c>
      <c r="B595" s="151"/>
      <c r="C595" s="151">
        <v>11</v>
      </c>
      <c r="D595" s="149">
        <v>0</v>
      </c>
    </row>
    <row r="596" s="10" customFormat="1" ht="18" customHeight="1" spans="1:4">
      <c r="A596" s="147" t="s">
        <v>1085</v>
      </c>
      <c r="B596" s="155"/>
      <c r="C596" s="148">
        <v>16</v>
      </c>
      <c r="D596" s="149">
        <v>0</v>
      </c>
    </row>
    <row r="597" s="11" customFormat="1" ht="18" customHeight="1" spans="1:4">
      <c r="A597" s="147" t="s">
        <v>1086</v>
      </c>
      <c r="B597" s="161">
        <v>156</v>
      </c>
      <c r="C597" s="161">
        <v>156</v>
      </c>
      <c r="D597" s="149">
        <f t="shared" ref="D597:D602" si="60">C597/B597*100</f>
        <v>100</v>
      </c>
    </row>
    <row r="598" s="11" customFormat="1" ht="18" customHeight="1" spans="1:4">
      <c r="A598" s="147" t="s">
        <v>1087</v>
      </c>
      <c r="B598" s="161">
        <v>4516</v>
      </c>
      <c r="C598" s="161">
        <v>3470</v>
      </c>
      <c r="D598" s="149">
        <f t="shared" si="60"/>
        <v>76.8379096545616</v>
      </c>
    </row>
    <row r="599" s="11" customFormat="1" ht="18" customHeight="1" spans="1:4">
      <c r="A599" s="147" t="s">
        <v>1088</v>
      </c>
      <c r="B599" s="161">
        <v>6830</v>
      </c>
      <c r="C599" s="161">
        <v>5156</v>
      </c>
      <c r="D599" s="149">
        <f t="shared" si="60"/>
        <v>75.4904831625183</v>
      </c>
    </row>
    <row r="600" s="11" customFormat="1" ht="18" customHeight="1" spans="1:4">
      <c r="A600" s="147" t="s">
        <v>1089</v>
      </c>
      <c r="B600" s="161">
        <v>716</v>
      </c>
      <c r="C600" s="161">
        <v>76</v>
      </c>
      <c r="D600" s="149">
        <f t="shared" si="60"/>
        <v>10.6145251396648</v>
      </c>
    </row>
    <row r="601" s="11" customFormat="1" ht="18" customHeight="1" spans="1:4">
      <c r="A601" s="162" t="s">
        <v>1090</v>
      </c>
      <c r="B601" s="161">
        <v>641</v>
      </c>
      <c r="C601" s="163">
        <v>0</v>
      </c>
      <c r="D601" s="149">
        <f t="shared" si="60"/>
        <v>0</v>
      </c>
    </row>
    <row r="602" s="11" customFormat="1" ht="18" customHeight="1" spans="1:4">
      <c r="A602" s="111" t="s">
        <v>1091</v>
      </c>
      <c r="B602" s="164">
        <f>B5+B118+B119+B126+B158+B186+B200+B229+B302+B355+B390+B404+B473+B493+B510+B521+B528+B530+B546+B558+B567+B588+B591+B596+B597+B598+B599+B600+B601</f>
        <v>202588</v>
      </c>
      <c r="C602" s="164">
        <f>C5+C118+C119+C126+C158+C186+C200+C229+C302+C355+C390+C404+C473+C493+C510+C521+C528+C530+C546+C558+C567+C588+C591+C596+C597+C598+C599+C600+C601</f>
        <v>228325</v>
      </c>
      <c r="D602" s="149">
        <f t="shared" si="60"/>
        <v>112.704108831718</v>
      </c>
    </row>
    <row r="603" s="93" customFormat="1" ht="18.75" spans="2:4">
      <c r="B603" s="72"/>
      <c r="C603" s="165"/>
      <c r="D603" s="166"/>
    </row>
    <row r="604" spans="2:2">
      <c r="B604" s="167"/>
    </row>
    <row r="605" spans="2:2">
      <c r="B605" s="167"/>
    </row>
    <row r="606" spans="2:2">
      <c r="B606" s="167"/>
    </row>
    <row r="607" spans="2:2">
      <c r="B607" s="167"/>
    </row>
    <row r="608" spans="2:2">
      <c r="B608" s="167"/>
    </row>
    <row r="609" spans="2:2">
      <c r="B609" s="167"/>
    </row>
    <row r="610" spans="2:2">
      <c r="B610" s="167"/>
    </row>
    <row r="611" spans="2:2">
      <c r="B611" s="167"/>
    </row>
    <row r="612" spans="2:2">
      <c r="B612" s="167"/>
    </row>
    <row r="613" spans="2:2">
      <c r="B613" s="167"/>
    </row>
    <row r="614" spans="2:2">
      <c r="B614" s="167"/>
    </row>
    <row r="615" spans="2:2">
      <c r="B615" s="167"/>
    </row>
    <row r="616" spans="2:2">
      <c r="B616" s="167"/>
    </row>
    <row r="617" spans="2:2">
      <c r="B617" s="167"/>
    </row>
    <row r="618" spans="2:2">
      <c r="B618" s="167"/>
    </row>
    <row r="619" spans="2:2">
      <c r="B619" s="167"/>
    </row>
    <row r="620" spans="2:2">
      <c r="B620" s="167"/>
    </row>
    <row r="621" spans="2:2">
      <c r="B621" s="167"/>
    </row>
    <row r="622" spans="2:2">
      <c r="B622" s="167"/>
    </row>
    <row r="623" spans="2:2">
      <c r="B623" s="167"/>
    </row>
    <row r="624" spans="2:2">
      <c r="B624" s="167"/>
    </row>
    <row r="625" spans="2:2">
      <c r="B625" s="167"/>
    </row>
    <row r="626" spans="2:2">
      <c r="B626" s="167"/>
    </row>
    <row r="627" spans="2:2">
      <c r="B627" s="167"/>
    </row>
    <row r="628" spans="2:2">
      <c r="B628" s="167"/>
    </row>
    <row r="629" spans="2:2">
      <c r="B629" s="167"/>
    </row>
    <row r="630" spans="2:2">
      <c r="B630" s="167"/>
    </row>
    <row r="631" spans="2:2">
      <c r="B631" s="167"/>
    </row>
    <row r="632" spans="2:2">
      <c r="B632" s="167"/>
    </row>
    <row r="633" spans="2:2">
      <c r="B633" s="167"/>
    </row>
    <row r="634" spans="2:2">
      <c r="B634" s="167"/>
    </row>
    <row r="635" spans="2:2">
      <c r="B635" s="167"/>
    </row>
    <row r="636" spans="2:2">
      <c r="B636" s="167"/>
    </row>
    <row r="637" spans="2:2">
      <c r="B637" s="167"/>
    </row>
    <row r="638" spans="2:2">
      <c r="B638" s="167"/>
    </row>
    <row r="639" spans="2:2">
      <c r="B639" s="167"/>
    </row>
    <row r="640" spans="2:2">
      <c r="B640" s="167"/>
    </row>
    <row r="641" spans="2:2">
      <c r="B641" s="167"/>
    </row>
    <row r="642" spans="2:2">
      <c r="B642" s="167"/>
    </row>
    <row r="643" spans="2:2">
      <c r="B643" s="167"/>
    </row>
    <row r="644" spans="2:2">
      <c r="B644" s="167"/>
    </row>
    <row r="645" spans="2:2">
      <c r="B645" s="167"/>
    </row>
    <row r="646" spans="2:2">
      <c r="B646" s="167"/>
    </row>
    <row r="647" spans="2:2">
      <c r="B647" s="167"/>
    </row>
    <row r="648" spans="2:2">
      <c r="B648" s="167"/>
    </row>
    <row r="649" spans="2:2">
      <c r="B649" s="167"/>
    </row>
    <row r="650" spans="2:2">
      <c r="B650" s="167"/>
    </row>
    <row r="651" spans="2:2">
      <c r="B651" s="167"/>
    </row>
    <row r="652" spans="2:2">
      <c r="B652" s="167"/>
    </row>
    <row r="653" spans="2:2">
      <c r="B653" s="167"/>
    </row>
    <row r="654" spans="2:2">
      <c r="B654" s="167"/>
    </row>
    <row r="655" spans="2:2">
      <c r="B655" s="167"/>
    </row>
    <row r="656" spans="2:2">
      <c r="B656" s="167"/>
    </row>
    <row r="657" spans="2:2">
      <c r="B657" s="167"/>
    </row>
    <row r="658" spans="2:2">
      <c r="B658" s="167"/>
    </row>
    <row r="659" spans="2:2">
      <c r="B659" s="167"/>
    </row>
    <row r="660" spans="2:2">
      <c r="B660" s="167"/>
    </row>
    <row r="661" spans="2:2">
      <c r="B661" s="167"/>
    </row>
    <row r="662" spans="2:2">
      <c r="B662" s="167"/>
    </row>
    <row r="663" spans="2:2">
      <c r="B663" s="167"/>
    </row>
    <row r="664" spans="2:2">
      <c r="B664" s="167"/>
    </row>
    <row r="665" spans="2:2">
      <c r="B665" s="167"/>
    </row>
    <row r="666" spans="2:2">
      <c r="B666" s="167"/>
    </row>
    <row r="667" spans="2:2">
      <c r="B667" s="167"/>
    </row>
    <row r="668" spans="2:2">
      <c r="B668" s="167"/>
    </row>
    <row r="669" spans="2:2">
      <c r="B669" s="167"/>
    </row>
    <row r="670" spans="2:2">
      <c r="B670" s="167"/>
    </row>
    <row r="671" spans="2:2">
      <c r="B671" s="167"/>
    </row>
    <row r="672" spans="2:2">
      <c r="B672" s="167"/>
    </row>
    <row r="673" spans="2:2">
      <c r="B673" s="167"/>
    </row>
    <row r="674" spans="2:2">
      <c r="B674" s="167"/>
    </row>
    <row r="675" spans="2:2">
      <c r="B675" s="167"/>
    </row>
    <row r="676" spans="2:2">
      <c r="B676" s="167"/>
    </row>
    <row r="677" spans="2:2">
      <c r="B677" s="167"/>
    </row>
    <row r="678" spans="2:2">
      <c r="B678" s="167"/>
    </row>
    <row r="679" spans="2:2">
      <c r="B679" s="167"/>
    </row>
    <row r="680" spans="2:2">
      <c r="B680" s="167"/>
    </row>
    <row r="681" spans="2:2">
      <c r="B681" s="167"/>
    </row>
    <row r="682" spans="2:2">
      <c r="B682" s="167"/>
    </row>
    <row r="683" spans="2:2">
      <c r="B683" s="167"/>
    </row>
    <row r="684" spans="2:2">
      <c r="B684" s="167"/>
    </row>
    <row r="685" spans="2:2">
      <c r="B685" s="167"/>
    </row>
    <row r="686" spans="2:2">
      <c r="B686" s="167"/>
    </row>
    <row r="687" spans="2:2">
      <c r="B687" s="167"/>
    </row>
    <row r="688" spans="2:2">
      <c r="B688" s="167"/>
    </row>
    <row r="689" spans="2:2">
      <c r="B689" s="167"/>
    </row>
    <row r="690" spans="2:2">
      <c r="B690" s="167"/>
    </row>
    <row r="691" spans="2:2">
      <c r="B691" s="167"/>
    </row>
    <row r="692" spans="2:2">
      <c r="B692" s="167"/>
    </row>
    <row r="693" spans="2:2">
      <c r="B693" s="167"/>
    </row>
    <row r="694" spans="2:2">
      <c r="B694" s="167"/>
    </row>
  </sheetData>
  <mergeCells count="1">
    <mergeCell ref="A2:D2"/>
  </mergeCells>
  <pageMargins left="0.96" right="0.2" top="0.43" bottom="0.59" header="0.28" footer="0.31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9"/>
  <sheetViews>
    <sheetView showGridLines="0" showZeros="0" zoomScaleSheetLayoutView="60" workbookViewId="0">
      <selection activeCell="A1" sqref="A1:D1"/>
    </sheetView>
  </sheetViews>
  <sheetFormatPr defaultColWidth="9.15" defaultRowHeight="14.25" outlineLevelCol="3"/>
  <cols>
    <col min="1" max="1" width="8.75" style="34" customWidth="1"/>
    <col min="2" max="2" width="35.375" style="34" customWidth="1"/>
    <col min="3" max="3" width="21.375" style="133" customWidth="1"/>
    <col min="4" max="4" width="20.125" style="133" customWidth="1"/>
    <col min="5" max="16379" width="9.15" style="12" customWidth="1"/>
    <col min="16380" max="16384" width="9.15" style="134"/>
  </cols>
  <sheetData>
    <row r="1" s="34" customFormat="1" ht="42.75" customHeight="1" spans="1:4">
      <c r="A1" s="35" t="s">
        <v>1092</v>
      </c>
      <c r="B1" s="35"/>
      <c r="C1" s="35"/>
      <c r="D1" s="35"/>
    </row>
    <row r="2" s="132" customFormat="1" ht="17.25" customHeight="1" spans="1:4">
      <c r="A2" s="67" t="s">
        <v>1093</v>
      </c>
      <c r="B2" s="135" t="s">
        <v>1094</v>
      </c>
      <c r="C2" s="135" t="s">
        <v>1095</v>
      </c>
      <c r="D2" s="67" t="s">
        <v>1096</v>
      </c>
    </row>
    <row r="3" s="132" customFormat="1" ht="35.25" customHeight="1" spans="1:4">
      <c r="A3" s="67"/>
      <c r="B3" s="135"/>
      <c r="C3" s="135"/>
      <c r="D3" s="67"/>
    </row>
    <row r="4" s="34" customFormat="1" ht="17.25" customHeight="1" spans="1:4">
      <c r="A4" s="125"/>
      <c r="B4" s="37" t="s">
        <v>1095</v>
      </c>
      <c r="C4" s="136">
        <v>219467</v>
      </c>
      <c r="D4" s="137">
        <v>89712</v>
      </c>
    </row>
    <row r="5" s="34" customFormat="1" ht="16.95" customHeight="1" spans="1:4">
      <c r="A5" s="125">
        <v>501</v>
      </c>
      <c r="B5" s="138" t="s">
        <v>1097</v>
      </c>
      <c r="C5" s="139">
        <v>25200</v>
      </c>
      <c r="D5" s="140">
        <v>24574</v>
      </c>
    </row>
    <row r="6" s="34" customFormat="1" ht="16.95" customHeight="1" spans="1:4">
      <c r="A6" s="125">
        <v>50101</v>
      </c>
      <c r="B6" s="125" t="s">
        <v>1098</v>
      </c>
      <c r="C6" s="139">
        <v>22511</v>
      </c>
      <c r="D6" s="140">
        <v>21885</v>
      </c>
    </row>
    <row r="7" s="34" customFormat="1" ht="16.95" customHeight="1" spans="1:4">
      <c r="A7" s="125">
        <v>50102</v>
      </c>
      <c r="B7" s="125" t="s">
        <v>1099</v>
      </c>
      <c r="C7" s="139">
        <v>2281</v>
      </c>
      <c r="D7" s="140">
        <v>2281</v>
      </c>
    </row>
    <row r="8" s="34" customFormat="1" ht="16.95" customHeight="1" spans="1:4">
      <c r="A8" s="125">
        <v>50103</v>
      </c>
      <c r="B8" s="125" t="s">
        <v>1100</v>
      </c>
      <c r="C8" s="139">
        <v>0</v>
      </c>
      <c r="D8" s="140">
        <v>0</v>
      </c>
    </row>
    <row r="9" s="34" customFormat="1" ht="16.95" customHeight="1" spans="1:4">
      <c r="A9" s="125">
        <v>50199</v>
      </c>
      <c r="B9" s="125" t="s">
        <v>1101</v>
      </c>
      <c r="C9" s="139">
        <v>408</v>
      </c>
      <c r="D9" s="140">
        <v>408</v>
      </c>
    </row>
    <row r="10" s="34" customFormat="1" ht="16.95" customHeight="1" spans="1:4">
      <c r="A10" s="125">
        <v>502</v>
      </c>
      <c r="B10" s="138" t="s">
        <v>1102</v>
      </c>
      <c r="C10" s="139">
        <v>21372</v>
      </c>
      <c r="D10" s="140">
        <v>6786</v>
      </c>
    </row>
    <row r="11" s="34" customFormat="1" ht="16.95" customHeight="1" spans="1:4">
      <c r="A11" s="125">
        <v>50201</v>
      </c>
      <c r="B11" s="125" t="s">
        <v>1103</v>
      </c>
      <c r="C11" s="139">
        <v>6960</v>
      </c>
      <c r="D11" s="140">
        <v>6610</v>
      </c>
    </row>
    <row r="12" s="34" customFormat="1" ht="16.95" customHeight="1" spans="1:4">
      <c r="A12" s="125">
        <v>50202</v>
      </c>
      <c r="B12" s="125" t="s">
        <v>1104</v>
      </c>
      <c r="C12" s="139">
        <v>100</v>
      </c>
      <c r="D12" s="140">
        <v>100</v>
      </c>
    </row>
    <row r="13" s="34" customFormat="1" ht="16.95" customHeight="1" spans="1:4">
      <c r="A13" s="125">
        <v>50203</v>
      </c>
      <c r="B13" s="125" t="s">
        <v>1105</v>
      </c>
      <c r="C13" s="139">
        <v>32</v>
      </c>
      <c r="D13" s="140">
        <v>0</v>
      </c>
    </row>
    <row r="14" s="34" customFormat="1" ht="16.95" customHeight="1" spans="1:4">
      <c r="A14" s="125">
        <v>50204</v>
      </c>
      <c r="B14" s="125" t="s">
        <v>1106</v>
      </c>
      <c r="C14" s="139">
        <v>199</v>
      </c>
      <c r="D14" s="140">
        <v>0</v>
      </c>
    </row>
    <row r="15" s="34" customFormat="1" ht="16.95" customHeight="1" spans="1:4">
      <c r="A15" s="125">
        <v>50205</v>
      </c>
      <c r="B15" s="125" t="s">
        <v>1107</v>
      </c>
      <c r="C15" s="139">
        <v>2797</v>
      </c>
      <c r="D15" s="140">
        <v>0</v>
      </c>
    </row>
    <row r="16" s="34" customFormat="1" ht="16.95" customHeight="1" spans="1:4">
      <c r="A16" s="125">
        <v>50206</v>
      </c>
      <c r="B16" s="125" t="s">
        <v>1108</v>
      </c>
      <c r="C16" s="139">
        <v>0</v>
      </c>
      <c r="D16" s="140">
        <v>0</v>
      </c>
    </row>
    <row r="17" s="34" customFormat="1" ht="16.95" customHeight="1" spans="1:4">
      <c r="A17" s="125">
        <v>50207</v>
      </c>
      <c r="B17" s="125" t="s">
        <v>1109</v>
      </c>
      <c r="C17" s="139">
        <v>0</v>
      </c>
      <c r="D17" s="140">
        <v>0</v>
      </c>
    </row>
    <row r="18" s="34" customFormat="1" ht="16.95" customHeight="1" spans="1:4">
      <c r="A18" s="125">
        <v>50208</v>
      </c>
      <c r="B18" s="125" t="s">
        <v>1110</v>
      </c>
      <c r="C18" s="139">
        <v>0</v>
      </c>
      <c r="D18" s="140">
        <v>0</v>
      </c>
    </row>
    <row r="19" s="34" customFormat="1" ht="16.95" customHeight="1" spans="1:4">
      <c r="A19" s="125">
        <v>50209</v>
      </c>
      <c r="B19" s="125" t="s">
        <v>1111</v>
      </c>
      <c r="C19" s="139">
        <v>1064</v>
      </c>
      <c r="D19" s="140">
        <v>0</v>
      </c>
    </row>
    <row r="20" s="34" customFormat="1" ht="16.95" customHeight="1" spans="1:4">
      <c r="A20" s="125">
        <v>50299</v>
      </c>
      <c r="B20" s="125" t="s">
        <v>1112</v>
      </c>
      <c r="C20" s="139">
        <v>10220</v>
      </c>
      <c r="D20" s="140">
        <v>76</v>
      </c>
    </row>
    <row r="21" s="34" customFormat="1" ht="16.95" customHeight="1" spans="1:4">
      <c r="A21" s="125">
        <v>503</v>
      </c>
      <c r="B21" s="138" t="s">
        <v>1113</v>
      </c>
      <c r="C21" s="139">
        <v>25804</v>
      </c>
      <c r="D21" s="140">
        <v>0</v>
      </c>
    </row>
    <row r="22" s="34" customFormat="1" ht="16.95" customHeight="1" spans="1:4">
      <c r="A22" s="125">
        <v>50301</v>
      </c>
      <c r="B22" s="125" t="s">
        <v>1114</v>
      </c>
      <c r="C22" s="139">
        <v>1668</v>
      </c>
      <c r="D22" s="140">
        <v>0</v>
      </c>
    </row>
    <row r="23" s="34" customFormat="1" ht="16.95" customHeight="1" spans="1:4">
      <c r="A23" s="125">
        <v>50302</v>
      </c>
      <c r="B23" s="125" t="s">
        <v>1115</v>
      </c>
      <c r="C23" s="139">
        <v>19267</v>
      </c>
      <c r="D23" s="140">
        <v>0</v>
      </c>
    </row>
    <row r="24" s="34" customFormat="1" ht="16.95" customHeight="1" spans="1:4">
      <c r="A24" s="125">
        <v>50303</v>
      </c>
      <c r="B24" s="125" t="s">
        <v>1116</v>
      </c>
      <c r="C24" s="139">
        <v>26</v>
      </c>
      <c r="D24" s="140">
        <v>0</v>
      </c>
    </row>
    <row r="25" s="34" customFormat="1" ht="17.25" customHeight="1" spans="1:4">
      <c r="A25" s="125">
        <v>50305</v>
      </c>
      <c r="B25" s="125" t="s">
        <v>1117</v>
      </c>
      <c r="C25" s="139">
        <v>360</v>
      </c>
      <c r="D25" s="140">
        <v>0</v>
      </c>
    </row>
    <row r="26" s="34" customFormat="1" ht="16.95" customHeight="1" spans="1:4">
      <c r="A26" s="125">
        <v>50306</v>
      </c>
      <c r="B26" s="125" t="s">
        <v>1118</v>
      </c>
      <c r="C26" s="139">
        <v>435</v>
      </c>
      <c r="D26" s="140">
        <v>0</v>
      </c>
    </row>
    <row r="27" s="34" customFormat="1" ht="16.95" customHeight="1" spans="1:4">
      <c r="A27" s="125">
        <v>50307</v>
      </c>
      <c r="B27" s="125" t="s">
        <v>1119</v>
      </c>
      <c r="C27" s="139">
        <v>758</v>
      </c>
      <c r="D27" s="140">
        <v>0</v>
      </c>
    </row>
    <row r="28" s="34" customFormat="1" ht="16.95" customHeight="1" spans="1:4">
      <c r="A28" s="125">
        <v>50399</v>
      </c>
      <c r="B28" s="125" t="s">
        <v>1120</v>
      </c>
      <c r="C28" s="139">
        <v>3290</v>
      </c>
      <c r="D28" s="140">
        <v>0</v>
      </c>
    </row>
    <row r="29" s="34" customFormat="1" ht="16.95" customHeight="1" spans="1:4">
      <c r="A29" s="125">
        <v>504</v>
      </c>
      <c r="B29" s="138" t="s">
        <v>1121</v>
      </c>
      <c r="C29" s="139">
        <v>1346</v>
      </c>
      <c r="D29" s="140">
        <v>0</v>
      </c>
    </row>
    <row r="30" s="34" customFormat="1" ht="16.95" customHeight="1" spans="1:4">
      <c r="A30" s="125">
        <v>50401</v>
      </c>
      <c r="B30" s="125" t="s">
        <v>1114</v>
      </c>
      <c r="C30" s="139">
        <v>0</v>
      </c>
      <c r="D30" s="140">
        <v>0</v>
      </c>
    </row>
    <row r="31" s="34" customFormat="1" ht="16.95" customHeight="1" spans="1:4">
      <c r="A31" s="125">
        <v>50402</v>
      </c>
      <c r="B31" s="125" t="s">
        <v>1115</v>
      </c>
      <c r="C31" s="139">
        <v>1346</v>
      </c>
      <c r="D31" s="140">
        <v>0</v>
      </c>
    </row>
    <row r="32" s="34" customFormat="1" ht="16.95" customHeight="1" spans="1:4">
      <c r="A32" s="125">
        <v>50403</v>
      </c>
      <c r="B32" s="125" t="s">
        <v>1116</v>
      </c>
      <c r="C32" s="139">
        <v>0</v>
      </c>
      <c r="D32" s="140">
        <v>0</v>
      </c>
    </row>
    <row r="33" s="34" customFormat="1" ht="16.95" customHeight="1" spans="1:4">
      <c r="A33" s="125">
        <v>50404</v>
      </c>
      <c r="B33" s="125" t="s">
        <v>1118</v>
      </c>
      <c r="C33" s="139">
        <v>0</v>
      </c>
      <c r="D33" s="140">
        <v>0</v>
      </c>
    </row>
    <row r="34" s="34" customFormat="1" ht="16.95" customHeight="1" spans="1:4">
      <c r="A34" s="125">
        <v>50405</v>
      </c>
      <c r="B34" s="125" t="s">
        <v>1119</v>
      </c>
      <c r="C34" s="139">
        <v>0</v>
      </c>
      <c r="D34" s="140">
        <v>0</v>
      </c>
    </row>
    <row r="35" s="34" customFormat="1" ht="17.25" customHeight="1" spans="1:4">
      <c r="A35" s="125">
        <v>50499</v>
      </c>
      <c r="B35" s="125" t="s">
        <v>1120</v>
      </c>
      <c r="C35" s="139">
        <v>0</v>
      </c>
      <c r="D35" s="140">
        <v>0</v>
      </c>
    </row>
    <row r="36" s="34" customFormat="1" ht="16.95" customHeight="1" spans="1:4">
      <c r="A36" s="125">
        <v>505</v>
      </c>
      <c r="B36" s="138" t="s">
        <v>1122</v>
      </c>
      <c r="C36" s="139">
        <v>80942</v>
      </c>
      <c r="D36" s="140">
        <v>55596</v>
      </c>
    </row>
    <row r="37" s="34" customFormat="1" ht="16.95" customHeight="1" spans="1:4">
      <c r="A37" s="125">
        <v>50501</v>
      </c>
      <c r="B37" s="125" t="s">
        <v>1123</v>
      </c>
      <c r="C37" s="139">
        <v>60277</v>
      </c>
      <c r="D37" s="140">
        <v>51799</v>
      </c>
    </row>
    <row r="38" s="34" customFormat="1" ht="16.95" customHeight="1" spans="1:4">
      <c r="A38" s="125">
        <v>50502</v>
      </c>
      <c r="B38" s="125" t="s">
        <v>1124</v>
      </c>
      <c r="C38" s="139">
        <v>9211</v>
      </c>
      <c r="D38" s="140">
        <v>3797</v>
      </c>
    </row>
    <row r="39" s="34" customFormat="1" ht="16.95" customHeight="1" spans="1:4">
      <c r="A39" s="125">
        <v>50599</v>
      </c>
      <c r="B39" s="125" t="s">
        <v>1125</v>
      </c>
      <c r="C39" s="139">
        <v>11454</v>
      </c>
      <c r="D39" s="140">
        <v>0</v>
      </c>
    </row>
    <row r="40" s="34" customFormat="1" ht="16.95" customHeight="1" spans="1:4">
      <c r="A40" s="125">
        <v>506</v>
      </c>
      <c r="B40" s="138" t="s">
        <v>1126</v>
      </c>
      <c r="C40" s="139">
        <v>5612</v>
      </c>
      <c r="D40" s="140">
        <v>0</v>
      </c>
    </row>
    <row r="41" s="34" customFormat="1" ht="16.95" customHeight="1" spans="1:4">
      <c r="A41" s="125">
        <v>50601</v>
      </c>
      <c r="B41" s="125" t="s">
        <v>1127</v>
      </c>
      <c r="C41" s="139">
        <v>5612</v>
      </c>
      <c r="D41" s="140">
        <v>0</v>
      </c>
    </row>
    <row r="42" s="34" customFormat="1" ht="16.95" customHeight="1" spans="1:4">
      <c r="A42" s="125">
        <v>50602</v>
      </c>
      <c r="B42" s="125" t="s">
        <v>1128</v>
      </c>
      <c r="C42" s="139">
        <v>0</v>
      </c>
      <c r="D42" s="140">
        <v>0</v>
      </c>
    </row>
    <row r="43" s="34" customFormat="1" ht="16.95" customHeight="1" spans="1:4">
      <c r="A43" s="125">
        <v>507</v>
      </c>
      <c r="B43" s="138" t="s">
        <v>1129</v>
      </c>
      <c r="C43" s="139">
        <v>11105</v>
      </c>
      <c r="D43" s="140">
        <v>253</v>
      </c>
    </row>
    <row r="44" s="34" customFormat="1" ht="16.95" customHeight="1" spans="1:4">
      <c r="A44" s="125">
        <v>50701</v>
      </c>
      <c r="B44" s="125" t="s">
        <v>1130</v>
      </c>
      <c r="C44" s="139">
        <v>2186</v>
      </c>
      <c r="D44" s="140">
        <v>48</v>
      </c>
    </row>
    <row r="45" s="34" customFormat="1" ht="16.95" customHeight="1" spans="1:4">
      <c r="A45" s="125">
        <v>50702</v>
      </c>
      <c r="B45" s="125" t="s">
        <v>1131</v>
      </c>
      <c r="C45" s="139">
        <v>0</v>
      </c>
      <c r="D45" s="140">
        <v>0</v>
      </c>
    </row>
    <row r="46" s="34" customFormat="1" ht="16.95" customHeight="1" spans="1:4">
      <c r="A46" s="125">
        <v>50799</v>
      </c>
      <c r="B46" s="125" t="s">
        <v>1132</v>
      </c>
      <c r="C46" s="139">
        <v>8919</v>
      </c>
      <c r="D46" s="140">
        <v>205</v>
      </c>
    </row>
    <row r="47" s="34" customFormat="1" ht="16.95" customHeight="1" spans="1:4">
      <c r="A47" s="125">
        <v>508</v>
      </c>
      <c r="B47" s="138" t="s">
        <v>1133</v>
      </c>
      <c r="C47" s="139">
        <v>0</v>
      </c>
      <c r="D47" s="140">
        <v>0</v>
      </c>
    </row>
    <row r="48" s="34" customFormat="1" ht="16.95" customHeight="1" spans="1:4">
      <c r="A48" s="125">
        <v>50801</v>
      </c>
      <c r="B48" s="125" t="s">
        <v>1134</v>
      </c>
      <c r="C48" s="139">
        <v>0</v>
      </c>
      <c r="D48" s="140">
        <v>0</v>
      </c>
    </row>
    <row r="49" s="34" customFormat="1" ht="17.25" customHeight="1" spans="1:4">
      <c r="A49" s="125">
        <v>50802</v>
      </c>
      <c r="B49" s="125" t="s">
        <v>1135</v>
      </c>
      <c r="C49" s="139">
        <v>0</v>
      </c>
      <c r="D49" s="140">
        <v>0</v>
      </c>
    </row>
    <row r="50" s="34" customFormat="1" ht="16.95" customHeight="1" spans="1:4">
      <c r="A50" s="125">
        <v>509</v>
      </c>
      <c r="B50" s="138" t="s">
        <v>1136</v>
      </c>
      <c r="C50" s="139">
        <v>22342</v>
      </c>
      <c r="D50" s="140">
        <v>2503</v>
      </c>
    </row>
    <row r="51" s="34" customFormat="1" ht="16.95" customHeight="1" spans="1:4">
      <c r="A51" s="125">
        <v>50901</v>
      </c>
      <c r="B51" s="125" t="s">
        <v>1137</v>
      </c>
      <c r="C51" s="139">
        <v>2271</v>
      </c>
      <c r="D51" s="140">
        <v>184</v>
      </c>
    </row>
    <row r="52" s="34" customFormat="1" ht="16.95" customHeight="1" spans="1:4">
      <c r="A52" s="125">
        <v>50902</v>
      </c>
      <c r="B52" s="125" t="s">
        <v>1138</v>
      </c>
      <c r="C52" s="139">
        <v>505</v>
      </c>
      <c r="D52" s="140">
        <v>0</v>
      </c>
    </row>
    <row r="53" s="34" customFormat="1" ht="16.95" customHeight="1" spans="1:4">
      <c r="A53" s="125">
        <v>50903</v>
      </c>
      <c r="B53" s="125" t="s">
        <v>1139</v>
      </c>
      <c r="C53" s="139">
        <v>1966</v>
      </c>
      <c r="D53" s="140">
        <v>0</v>
      </c>
    </row>
    <row r="54" s="34" customFormat="1" ht="16.95" customHeight="1" spans="1:4">
      <c r="A54" s="125">
        <v>50905</v>
      </c>
      <c r="B54" s="125" t="s">
        <v>1140</v>
      </c>
      <c r="C54" s="139">
        <v>2303</v>
      </c>
      <c r="D54" s="140">
        <v>2303</v>
      </c>
    </row>
    <row r="55" s="34" customFormat="1" ht="16.95" customHeight="1" spans="1:4">
      <c r="A55" s="125">
        <v>50999</v>
      </c>
      <c r="B55" s="125" t="s">
        <v>1141</v>
      </c>
      <c r="C55" s="139">
        <v>15297</v>
      </c>
      <c r="D55" s="140">
        <v>16</v>
      </c>
    </row>
    <row r="56" s="34" customFormat="1" ht="16.95" customHeight="1" spans="1:4">
      <c r="A56" s="125">
        <v>510</v>
      </c>
      <c r="B56" s="138" t="s">
        <v>1142</v>
      </c>
      <c r="C56" s="139">
        <v>8681</v>
      </c>
      <c r="D56" s="140">
        <v>0</v>
      </c>
    </row>
    <row r="57" s="34" customFormat="1" ht="16.95" customHeight="1" spans="1:4">
      <c r="A57" s="125">
        <v>51002</v>
      </c>
      <c r="B57" s="125" t="s">
        <v>1143</v>
      </c>
      <c r="C57" s="139">
        <v>8681</v>
      </c>
      <c r="D57" s="140">
        <v>0</v>
      </c>
    </row>
    <row r="58" s="34" customFormat="1" ht="16.95" customHeight="1" spans="1:4">
      <c r="A58" s="125">
        <v>51003</v>
      </c>
      <c r="B58" s="125" t="s">
        <v>1144</v>
      </c>
      <c r="C58" s="139">
        <v>0</v>
      </c>
      <c r="D58" s="140">
        <v>0</v>
      </c>
    </row>
    <row r="59" s="34" customFormat="1" ht="16.95" customHeight="1" spans="1:4">
      <c r="A59" s="125">
        <v>511</v>
      </c>
      <c r="B59" s="138" t="s">
        <v>1145</v>
      </c>
      <c r="C59" s="139">
        <v>1865</v>
      </c>
      <c r="D59" s="140">
        <v>0</v>
      </c>
    </row>
    <row r="60" s="34" customFormat="1" ht="16.95" customHeight="1" spans="1:4">
      <c r="A60" s="125">
        <v>51101</v>
      </c>
      <c r="B60" s="125" t="s">
        <v>1146</v>
      </c>
      <c r="C60" s="139">
        <v>1849</v>
      </c>
      <c r="D60" s="140">
        <v>0</v>
      </c>
    </row>
    <row r="61" s="34" customFormat="1" ht="16.95" customHeight="1" spans="1:4">
      <c r="A61" s="125">
        <v>51102</v>
      </c>
      <c r="B61" s="125" t="s">
        <v>1147</v>
      </c>
      <c r="C61" s="139">
        <v>0</v>
      </c>
      <c r="D61" s="140">
        <v>0</v>
      </c>
    </row>
    <row r="62" s="34" customFormat="1" ht="16.95" customHeight="1" spans="1:4">
      <c r="A62" s="125">
        <v>51103</v>
      </c>
      <c r="B62" s="125" t="s">
        <v>1148</v>
      </c>
      <c r="C62" s="139">
        <v>16</v>
      </c>
      <c r="D62" s="140">
        <v>0</v>
      </c>
    </row>
    <row r="63" s="34" customFormat="1" ht="16.95" customHeight="1" spans="1:4">
      <c r="A63" s="125">
        <v>51104</v>
      </c>
      <c r="B63" s="125" t="s">
        <v>1149</v>
      </c>
      <c r="C63" s="139">
        <v>0</v>
      </c>
      <c r="D63" s="140">
        <v>0</v>
      </c>
    </row>
    <row r="64" s="34" customFormat="1" ht="16.95" customHeight="1" spans="1:4">
      <c r="A64" s="125">
        <v>599</v>
      </c>
      <c r="B64" s="138" t="s">
        <v>1150</v>
      </c>
      <c r="C64" s="139">
        <v>15198</v>
      </c>
      <c r="D64" s="140">
        <v>0</v>
      </c>
    </row>
    <row r="65" s="34" customFormat="1" ht="17.25" customHeight="1" spans="1:4">
      <c r="A65" s="125">
        <v>59906</v>
      </c>
      <c r="B65" s="125" t="s">
        <v>1151</v>
      </c>
      <c r="C65" s="139">
        <v>0</v>
      </c>
      <c r="D65" s="140">
        <v>0</v>
      </c>
    </row>
    <row r="66" s="34" customFormat="1" ht="16.95" customHeight="1" spans="1:4">
      <c r="A66" s="125">
        <v>59907</v>
      </c>
      <c r="B66" s="125" t="s">
        <v>1152</v>
      </c>
      <c r="C66" s="139">
        <v>0</v>
      </c>
      <c r="D66" s="140">
        <v>0</v>
      </c>
    </row>
    <row r="67" s="34" customFormat="1" ht="16.95" customHeight="1" spans="1:4">
      <c r="A67" s="125">
        <v>59908</v>
      </c>
      <c r="B67" s="125" t="s">
        <v>1153</v>
      </c>
      <c r="C67" s="139">
        <v>1817</v>
      </c>
      <c r="D67" s="140">
        <v>0</v>
      </c>
    </row>
    <row r="68" s="34" customFormat="1" ht="16.95" customHeight="1" spans="1:4">
      <c r="A68" s="125">
        <v>59999</v>
      </c>
      <c r="B68" s="125" t="s">
        <v>1035</v>
      </c>
      <c r="C68" s="139">
        <v>13381</v>
      </c>
      <c r="D68" s="140">
        <v>0</v>
      </c>
    </row>
    <row r="69" s="34" customFormat="1" ht="15.55" customHeight="1" spans="3:4">
      <c r="C69" s="133"/>
      <c r="D69" s="133"/>
    </row>
  </sheetData>
  <mergeCells count="5">
    <mergeCell ref="A1:D1"/>
    <mergeCell ref="A2:A3"/>
    <mergeCell ref="B2:B3"/>
    <mergeCell ref="C2:C3"/>
    <mergeCell ref="D2:D3"/>
  </mergeCells>
  <printOptions gridLines="1"/>
  <pageMargins left="0.75" right="0.75" top="1" bottom="1" header="0.5" footer="0.5"/>
  <headerFooter alignWithMargins="0" scaleWithDoc="0"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showGridLines="0" showZeros="0" zoomScaleSheetLayoutView="60" workbookViewId="0">
      <selection activeCell="A5" sqref="$A5:$XFD14"/>
    </sheetView>
  </sheetViews>
  <sheetFormatPr defaultColWidth="9.15" defaultRowHeight="14.25" outlineLevelCol="5"/>
  <cols>
    <col min="1" max="1" width="46.625" style="34" customWidth="1"/>
    <col min="2" max="2" width="30.375" style="34" customWidth="1"/>
    <col min="3" max="3" width="43.375" style="34" customWidth="1"/>
    <col min="4" max="4" width="22.3916666666667" style="34" customWidth="1"/>
    <col min="5" max="9" width="9.15" style="34" hidden="1" customWidth="1"/>
    <col min="10" max="16384" width="9.15" style="12" customWidth="1"/>
  </cols>
  <sheetData>
    <row r="1" s="34" customFormat="1" ht="34" customHeight="1" spans="1:4">
      <c r="A1" s="35" t="s">
        <v>1154</v>
      </c>
      <c r="B1" s="35"/>
      <c r="C1" s="35"/>
      <c r="D1" s="35"/>
    </row>
    <row r="2" s="34" customFormat="1" ht="17.55" customHeight="1" spans="1:4">
      <c r="A2" s="36"/>
      <c r="B2" s="36"/>
      <c r="C2" s="36"/>
      <c r="D2" s="36"/>
    </row>
    <row r="3" s="34" customFormat="1" ht="17.55" customHeight="1" spans="1:4">
      <c r="A3" s="36" t="s">
        <v>103</v>
      </c>
      <c r="B3" s="36"/>
      <c r="C3" s="36"/>
      <c r="D3" s="36"/>
    </row>
    <row r="4" s="34" customFormat="1" ht="21.8" customHeight="1" spans="1:4">
      <c r="A4" s="68" t="s">
        <v>104</v>
      </c>
      <c r="B4" s="68" t="s">
        <v>105</v>
      </c>
      <c r="C4" s="68" t="s">
        <v>104</v>
      </c>
      <c r="D4" s="68" t="s">
        <v>105</v>
      </c>
    </row>
    <row r="5" s="34" customFormat="1" ht="17" customHeight="1" spans="1:6">
      <c r="A5" s="125" t="s">
        <v>1155</v>
      </c>
      <c r="B5" s="39">
        <v>1631</v>
      </c>
      <c r="C5" s="125" t="s">
        <v>94</v>
      </c>
      <c r="D5" s="39">
        <v>288</v>
      </c>
      <c r="F5" s="34" t="s">
        <v>1156</v>
      </c>
    </row>
    <row r="6" s="34" customFormat="1" ht="17" customHeight="1" spans="1:6">
      <c r="A6" s="125" t="s">
        <v>1157</v>
      </c>
      <c r="B6" s="39">
        <v>-2</v>
      </c>
      <c r="C6" s="125" t="s">
        <v>1158</v>
      </c>
      <c r="D6" s="39">
        <v>15369</v>
      </c>
      <c r="F6" s="34" t="s">
        <v>1159</v>
      </c>
    </row>
    <row r="7" s="34" customFormat="1" ht="17" customHeight="1" spans="1:6">
      <c r="A7" s="125" t="s">
        <v>1160</v>
      </c>
      <c r="B7" s="39">
        <v>289</v>
      </c>
      <c r="C7" s="125" t="s">
        <v>1161</v>
      </c>
      <c r="D7" s="39">
        <v>282</v>
      </c>
      <c r="F7" s="34" t="s">
        <v>1162</v>
      </c>
    </row>
    <row r="8" s="34" customFormat="1" ht="17" customHeight="1" spans="1:6">
      <c r="A8" s="125" t="s">
        <v>1163</v>
      </c>
      <c r="B8" s="39">
        <v>3452</v>
      </c>
      <c r="C8" s="125" t="s">
        <v>1164</v>
      </c>
      <c r="D8" s="39">
        <v>0</v>
      </c>
      <c r="F8" s="34" t="s">
        <v>1165</v>
      </c>
    </row>
    <row r="9" s="34" customFormat="1" ht="17" customHeight="1" spans="1:6">
      <c r="A9" s="125" t="s">
        <v>1166</v>
      </c>
      <c r="B9" s="39">
        <v>4</v>
      </c>
      <c r="C9" s="125" t="s">
        <v>1167</v>
      </c>
      <c r="D9" s="39">
        <v>0</v>
      </c>
      <c r="F9" s="34" t="s">
        <v>1168</v>
      </c>
    </row>
    <row r="10" s="34" customFormat="1" ht="17" customHeight="1" spans="1:6">
      <c r="A10" s="125" t="s">
        <v>1169</v>
      </c>
      <c r="B10" s="39">
        <v>-2112</v>
      </c>
      <c r="C10" s="125" t="s">
        <v>1170</v>
      </c>
      <c r="D10" s="39">
        <v>121</v>
      </c>
      <c r="F10" s="34" t="s">
        <v>1171</v>
      </c>
    </row>
    <row r="11" s="34" customFormat="1" ht="17" customHeight="1" spans="1:6">
      <c r="A11" s="125" t="s">
        <v>1172</v>
      </c>
      <c r="B11" s="39">
        <v>0</v>
      </c>
      <c r="C11" s="125" t="s">
        <v>1173</v>
      </c>
      <c r="D11" s="39">
        <v>53</v>
      </c>
      <c r="F11" s="34" t="s">
        <v>1174</v>
      </c>
    </row>
    <row r="12" s="34" customFormat="1" ht="17" customHeight="1" spans="1:6">
      <c r="A12" s="125" t="s">
        <v>1175</v>
      </c>
      <c r="B12" s="39">
        <v>127852</v>
      </c>
      <c r="C12" s="125" t="s">
        <v>1176</v>
      </c>
      <c r="D12" s="39">
        <v>283</v>
      </c>
      <c r="F12" s="34" t="s">
        <v>1177</v>
      </c>
    </row>
    <row r="13" s="34" customFormat="1" ht="17" customHeight="1" spans="1:6">
      <c r="A13" s="125" t="s">
        <v>1178</v>
      </c>
      <c r="B13" s="39">
        <v>0</v>
      </c>
      <c r="C13" s="125" t="s">
        <v>1179</v>
      </c>
      <c r="D13" s="39">
        <v>48</v>
      </c>
      <c r="F13" s="34" t="s">
        <v>1180</v>
      </c>
    </row>
    <row r="14" s="34" customFormat="1" ht="17" customHeight="1" spans="1:6">
      <c r="A14" s="125" t="s">
        <v>56</v>
      </c>
      <c r="B14" s="39">
        <v>46019</v>
      </c>
      <c r="C14" s="125" t="s">
        <v>1181</v>
      </c>
      <c r="D14" s="39">
        <v>46</v>
      </c>
      <c r="F14" s="34" t="s">
        <v>1182</v>
      </c>
    </row>
    <row r="15" s="34" customFormat="1" ht="17" customHeight="1" spans="1:6">
      <c r="A15" s="125" t="s">
        <v>57</v>
      </c>
      <c r="B15" s="39">
        <v>32268</v>
      </c>
      <c r="C15" s="125" t="s">
        <v>1183</v>
      </c>
      <c r="D15" s="39">
        <v>1341</v>
      </c>
      <c r="F15" s="34" t="s">
        <v>1184</v>
      </c>
    </row>
    <row r="16" s="34" customFormat="1" ht="17" customHeight="1" spans="1:6">
      <c r="A16" s="125" t="s">
        <v>58</v>
      </c>
      <c r="B16" s="39">
        <v>3514</v>
      </c>
      <c r="C16" s="125" t="s">
        <v>1185</v>
      </c>
      <c r="D16" s="39">
        <v>3337</v>
      </c>
      <c r="F16" s="34" t="s">
        <v>1186</v>
      </c>
    </row>
    <row r="17" s="34" customFormat="1" ht="17" customHeight="1" spans="1:6">
      <c r="A17" s="125" t="s">
        <v>59</v>
      </c>
      <c r="B17" s="39">
        <v>59</v>
      </c>
      <c r="C17" s="125" t="s">
        <v>1187</v>
      </c>
      <c r="D17" s="39">
        <v>318</v>
      </c>
      <c r="F17" s="34" t="s">
        <v>1188</v>
      </c>
    </row>
    <row r="18" s="34" customFormat="1" ht="17" customHeight="1" spans="1:6">
      <c r="A18" s="125" t="s">
        <v>60</v>
      </c>
      <c r="B18" s="39">
        <v>0</v>
      </c>
      <c r="C18" s="125" t="s">
        <v>1189</v>
      </c>
      <c r="D18" s="39">
        <v>4503</v>
      </c>
      <c r="F18" s="34" t="s">
        <v>1190</v>
      </c>
    </row>
    <row r="19" s="34" customFormat="1" ht="17" customHeight="1" spans="1:6">
      <c r="A19" s="125" t="s">
        <v>67</v>
      </c>
      <c r="B19" s="39">
        <v>0</v>
      </c>
      <c r="C19" s="125" t="s">
        <v>1191</v>
      </c>
      <c r="D19" s="39">
        <v>69</v>
      </c>
      <c r="F19" s="34" t="s">
        <v>1192</v>
      </c>
    </row>
    <row r="20" s="34" customFormat="1" ht="17" customHeight="1" spans="1:6">
      <c r="A20" s="125" t="s">
        <v>68</v>
      </c>
      <c r="B20" s="39">
        <v>239</v>
      </c>
      <c r="C20" s="125" t="s">
        <v>1193</v>
      </c>
      <c r="D20" s="39">
        <v>3567</v>
      </c>
      <c r="F20" s="34" t="s">
        <v>1194</v>
      </c>
    </row>
    <row r="21" s="34" customFormat="1" ht="17" customHeight="1" spans="1:6">
      <c r="A21" s="125" t="s">
        <v>69</v>
      </c>
      <c r="B21" s="39">
        <v>8879</v>
      </c>
      <c r="C21" s="125" t="s">
        <v>1195</v>
      </c>
      <c r="D21" s="39">
        <v>268</v>
      </c>
      <c r="F21" s="34" t="s">
        <v>1196</v>
      </c>
    </row>
    <row r="22" s="34" customFormat="1" ht="17" customHeight="1" spans="1:6">
      <c r="A22" s="125" t="s">
        <v>70</v>
      </c>
      <c r="B22" s="39">
        <v>939</v>
      </c>
      <c r="C22" s="125" t="s">
        <v>1197</v>
      </c>
      <c r="D22" s="39">
        <v>-100</v>
      </c>
      <c r="F22" s="34" t="s">
        <v>1198</v>
      </c>
    </row>
    <row r="23" s="34" customFormat="1" ht="17" customHeight="1" spans="1:6">
      <c r="A23" s="125" t="s">
        <v>71</v>
      </c>
      <c r="B23" s="39">
        <v>0</v>
      </c>
      <c r="C23" s="125" t="s">
        <v>1199</v>
      </c>
      <c r="D23" s="39">
        <v>0</v>
      </c>
      <c r="F23" s="34" t="s">
        <v>1200</v>
      </c>
    </row>
    <row r="24" s="34" customFormat="1" ht="17" customHeight="1" spans="1:6">
      <c r="A24" s="125" t="s">
        <v>72</v>
      </c>
      <c r="B24" s="39">
        <v>0</v>
      </c>
      <c r="C24" s="125" t="s">
        <v>1201</v>
      </c>
      <c r="D24" s="39">
        <v>193</v>
      </c>
      <c r="F24" s="34" t="s">
        <v>1202</v>
      </c>
    </row>
    <row r="25" s="34" customFormat="1" ht="17" customHeight="1" spans="1:6">
      <c r="A25" s="125" t="s">
        <v>73</v>
      </c>
      <c r="B25" s="39">
        <v>3621</v>
      </c>
      <c r="C25" s="126" t="s">
        <v>1203</v>
      </c>
      <c r="D25" s="127">
        <v>18</v>
      </c>
      <c r="F25" s="34" t="s">
        <v>1204</v>
      </c>
    </row>
    <row r="26" s="34" customFormat="1" ht="17" customHeight="1" spans="1:6">
      <c r="A26" s="125" t="s">
        <v>74</v>
      </c>
      <c r="B26" s="128">
        <v>0</v>
      </c>
      <c r="C26" s="125" t="s">
        <v>1205</v>
      </c>
      <c r="D26" s="39">
        <v>572</v>
      </c>
      <c r="F26" s="34" t="s">
        <v>1206</v>
      </c>
    </row>
    <row r="27" s="34" customFormat="1" ht="17" customHeight="1" spans="1:6">
      <c r="A27" s="125" t="s">
        <v>75</v>
      </c>
      <c r="B27" s="128">
        <v>0</v>
      </c>
      <c r="C27" s="125" t="s">
        <v>1207</v>
      </c>
      <c r="D27" s="39">
        <v>450</v>
      </c>
      <c r="F27" s="34" t="s">
        <v>1208</v>
      </c>
    </row>
    <row r="28" s="34" customFormat="1" ht="17" customHeight="1" spans="1:6">
      <c r="A28" s="125" t="s">
        <v>76</v>
      </c>
      <c r="B28" s="128">
        <v>0</v>
      </c>
      <c r="C28" s="125" t="s">
        <v>1209</v>
      </c>
      <c r="D28" s="39">
        <v>16266</v>
      </c>
      <c r="F28" s="34" t="s">
        <v>1210</v>
      </c>
    </row>
    <row r="29" s="34" customFormat="1" ht="17" customHeight="1" spans="1:6">
      <c r="A29" s="125" t="s">
        <v>77</v>
      </c>
      <c r="B29" s="128">
        <v>996</v>
      </c>
      <c r="C29" s="125" t="s">
        <v>1211</v>
      </c>
      <c r="D29" s="39">
        <v>16266</v>
      </c>
      <c r="F29" s="34" t="s">
        <v>1212</v>
      </c>
    </row>
    <row r="30" s="34" customFormat="1" ht="17" customHeight="1" spans="1:6">
      <c r="A30" s="125" t="s">
        <v>78</v>
      </c>
      <c r="B30" s="128">
        <v>6655</v>
      </c>
      <c r="C30" s="125" t="s">
        <v>1213</v>
      </c>
      <c r="D30" s="39">
        <v>0</v>
      </c>
      <c r="F30" s="34" t="s">
        <v>1214</v>
      </c>
    </row>
    <row r="31" s="34" customFormat="1" ht="17" customHeight="1" spans="1:6">
      <c r="A31" s="125" t="s">
        <v>79</v>
      </c>
      <c r="B31" s="128">
        <v>10</v>
      </c>
      <c r="C31" s="125" t="s">
        <v>1215</v>
      </c>
      <c r="D31" s="39">
        <v>0</v>
      </c>
      <c r="F31" s="34" t="s">
        <v>1216</v>
      </c>
    </row>
    <row r="32" s="34" customFormat="1" ht="17" customHeight="1" spans="1:6">
      <c r="A32" s="125" t="s">
        <v>80</v>
      </c>
      <c r="B32" s="128">
        <v>1172</v>
      </c>
      <c r="C32" s="125" t="s">
        <v>1217</v>
      </c>
      <c r="D32" s="39">
        <v>0</v>
      </c>
      <c r="F32" s="34" t="s">
        <v>1218</v>
      </c>
    </row>
    <row r="33" s="34" customFormat="1" ht="17" customHeight="1" spans="1:6">
      <c r="A33" s="125" t="s">
        <v>81</v>
      </c>
      <c r="B33" s="128">
        <v>13818</v>
      </c>
      <c r="C33" s="125" t="s">
        <v>1219</v>
      </c>
      <c r="D33" s="39">
        <v>0</v>
      </c>
      <c r="F33" s="34" t="s">
        <v>1220</v>
      </c>
    </row>
    <row r="34" s="34" customFormat="1" ht="17" customHeight="1" spans="1:6">
      <c r="A34" s="125" t="s">
        <v>1221</v>
      </c>
      <c r="B34" s="128">
        <v>3159</v>
      </c>
      <c r="C34" s="125" t="s">
        <v>1222</v>
      </c>
      <c r="D34" s="39">
        <v>0</v>
      </c>
      <c r="F34" s="34" t="s">
        <v>1223</v>
      </c>
    </row>
    <row r="35" s="34" customFormat="1" ht="17" customHeight="1" spans="1:6">
      <c r="A35" s="125" t="s">
        <v>83</v>
      </c>
      <c r="B35" s="128">
        <v>800</v>
      </c>
      <c r="C35" s="125" t="s">
        <v>1224</v>
      </c>
      <c r="D35" s="39">
        <v>0</v>
      </c>
      <c r="F35" s="34" t="s">
        <v>1225</v>
      </c>
    </row>
    <row r="36" s="34" customFormat="1" ht="17" customHeight="1" spans="1:6">
      <c r="A36" s="125" t="s">
        <v>84</v>
      </c>
      <c r="B36" s="128">
        <v>0</v>
      </c>
      <c r="C36" s="125" t="s">
        <v>1226</v>
      </c>
      <c r="D36" s="39">
        <v>0</v>
      </c>
      <c r="F36" s="34" t="s">
        <v>1227</v>
      </c>
    </row>
    <row r="37" s="34" customFormat="1" ht="17" customHeight="1" spans="1:6">
      <c r="A37" s="125" t="s">
        <v>85</v>
      </c>
      <c r="B37" s="128">
        <v>3678</v>
      </c>
      <c r="C37" s="125" t="s">
        <v>1228</v>
      </c>
      <c r="D37" s="39">
        <v>0</v>
      </c>
      <c r="F37" s="34" t="s">
        <v>1229</v>
      </c>
    </row>
    <row r="38" s="34" customFormat="1" ht="17" customHeight="1" spans="1:6">
      <c r="A38" s="125" t="s">
        <v>86</v>
      </c>
      <c r="B38" s="128">
        <v>276</v>
      </c>
      <c r="C38" s="125" t="s">
        <v>1230</v>
      </c>
      <c r="D38" s="39">
        <v>3626</v>
      </c>
      <c r="F38" s="34" t="s">
        <v>1231</v>
      </c>
    </row>
    <row r="39" s="34" customFormat="1" ht="17" customHeight="1" spans="1:6">
      <c r="A39" s="125" t="s">
        <v>87</v>
      </c>
      <c r="B39" s="128">
        <v>0</v>
      </c>
      <c r="C39" s="125" t="s">
        <v>1232</v>
      </c>
      <c r="D39" s="39">
        <v>156</v>
      </c>
      <c r="F39" s="34" t="s">
        <v>1233</v>
      </c>
    </row>
    <row r="40" s="34" customFormat="1" ht="17" customHeight="1" spans="1:6">
      <c r="A40" s="125" t="s">
        <v>88</v>
      </c>
      <c r="B40" s="128">
        <v>0</v>
      </c>
      <c r="C40" s="125" t="s">
        <v>1234</v>
      </c>
      <c r="D40" s="39">
        <v>3470</v>
      </c>
      <c r="F40" s="34" t="s">
        <v>1235</v>
      </c>
    </row>
    <row r="41" s="34" customFormat="1" ht="17" customHeight="1" spans="1:6">
      <c r="A41" s="126" t="s">
        <v>89</v>
      </c>
      <c r="B41" s="128">
        <v>0</v>
      </c>
      <c r="C41" s="125" t="s">
        <v>1236</v>
      </c>
      <c r="D41" s="39">
        <v>5156</v>
      </c>
      <c r="F41" s="34" t="s">
        <v>1237</v>
      </c>
    </row>
    <row r="42" s="34" customFormat="1" ht="17" customHeight="1" spans="1:6">
      <c r="A42" s="125" t="s">
        <v>90</v>
      </c>
      <c r="B42" s="129">
        <v>0</v>
      </c>
      <c r="C42" s="125" t="s">
        <v>1238</v>
      </c>
      <c r="D42" s="39">
        <v>5156</v>
      </c>
      <c r="F42" s="34" t="s">
        <v>1239</v>
      </c>
    </row>
    <row r="43" s="34" customFormat="1" ht="17" customHeight="1" spans="1:6">
      <c r="A43" s="125" t="s">
        <v>91</v>
      </c>
      <c r="B43" s="129">
        <v>1462</v>
      </c>
      <c r="C43" s="125" t="s">
        <v>1240</v>
      </c>
      <c r="D43" s="39">
        <v>0</v>
      </c>
      <c r="F43" s="34" t="s">
        <v>1241</v>
      </c>
    </row>
    <row r="44" s="34" customFormat="1" ht="17" customHeight="1" spans="1:6">
      <c r="A44" s="126" t="s">
        <v>92</v>
      </c>
      <c r="B44" s="130">
        <v>0</v>
      </c>
      <c r="C44" s="125" t="s">
        <v>1242</v>
      </c>
      <c r="D44" s="39">
        <v>0</v>
      </c>
      <c r="F44" s="34" t="s">
        <v>1243</v>
      </c>
    </row>
    <row r="45" s="34" customFormat="1" ht="17" customHeight="1" spans="1:6">
      <c r="A45" s="126" t="s">
        <v>1244</v>
      </c>
      <c r="B45" s="131">
        <v>0</v>
      </c>
      <c r="C45" s="125" t="s">
        <v>1245</v>
      </c>
      <c r="D45" s="39">
        <v>0</v>
      </c>
      <c r="F45" s="34" t="s">
        <v>1246</v>
      </c>
    </row>
    <row r="46" s="34" customFormat="1" ht="17" customHeight="1" spans="1:6">
      <c r="A46" s="125" t="s">
        <v>93</v>
      </c>
      <c r="B46" s="128">
        <v>0</v>
      </c>
      <c r="C46" s="71"/>
      <c r="D46" s="39"/>
      <c r="F46" s="34" t="s">
        <v>1247</v>
      </c>
    </row>
    <row r="47" s="34" customFormat="1" ht="15.55" customHeight="1"/>
  </sheetData>
  <mergeCells count="3">
    <mergeCell ref="A1:D1"/>
    <mergeCell ref="A2:D2"/>
    <mergeCell ref="A3:D3"/>
  </mergeCells>
  <pageMargins left="0.295138888888889" right="0.295138888888889" top="0.393055555555556" bottom="0.393055555555556" header="0.393055555555556" footer="0.393055555555556"/>
  <pageSetup paperSize="12" firstPageNumber="0" fitToWidth="0" fitToHeight="0" pageOrder="overThenDown" orientation="landscape" useFirstPageNumber="1"/>
  <headerFooter alignWithMargins="0" scaleWithDoc="0">
    <oddHeader>&amp;C&amp;A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showGridLines="0" showZeros="0" zoomScaleSheetLayoutView="60" workbookViewId="0">
      <selection activeCell="A1" sqref="A1:J1"/>
    </sheetView>
  </sheetViews>
  <sheetFormatPr defaultColWidth="9.15" defaultRowHeight="14.25"/>
  <cols>
    <col min="1" max="1" width="33.4916666666667" style="34" customWidth="1"/>
    <col min="2" max="10" width="14.75" style="34" customWidth="1"/>
    <col min="11" max="16384" width="9.15" style="12" customWidth="1"/>
  </cols>
  <sheetData>
    <row r="1" s="34" customFormat="1" ht="33.75" customHeight="1" spans="1:10">
      <c r="A1" s="3" t="s">
        <v>1248</v>
      </c>
      <c r="B1" s="3"/>
      <c r="C1" s="3"/>
      <c r="D1" s="3"/>
      <c r="E1" s="3"/>
      <c r="F1" s="3"/>
      <c r="G1" s="3"/>
      <c r="H1" s="3"/>
      <c r="I1" s="3"/>
      <c r="J1" s="3"/>
    </row>
    <row r="2" s="34" customFormat="1" ht="16.95" customHeight="1" spans="1:10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="34" customFormat="1" ht="16.95" customHeight="1" spans="1:10">
      <c r="A3" s="36" t="s">
        <v>103</v>
      </c>
      <c r="B3" s="36"/>
      <c r="C3" s="36"/>
      <c r="D3" s="36"/>
      <c r="E3" s="36"/>
      <c r="F3" s="36"/>
      <c r="G3" s="36"/>
      <c r="H3" s="36"/>
      <c r="I3" s="36"/>
      <c r="J3" s="36"/>
    </row>
    <row r="4" s="34" customFormat="1" ht="16.95" customHeight="1" spans="1:10">
      <c r="A4" s="37" t="s">
        <v>596</v>
      </c>
      <c r="B4" s="37" t="s">
        <v>1249</v>
      </c>
      <c r="C4" s="37" t="s">
        <v>1250</v>
      </c>
      <c r="D4" s="37"/>
      <c r="E4" s="37"/>
      <c r="F4" s="37"/>
      <c r="G4" s="37"/>
      <c r="H4" s="37" t="s">
        <v>1251</v>
      </c>
      <c r="I4" s="37"/>
      <c r="J4" s="37"/>
    </row>
    <row r="5" s="34" customFormat="1" ht="16.95" customHeight="1" spans="1:10">
      <c r="A5" s="37"/>
      <c r="B5" s="37"/>
      <c r="C5" s="37" t="s">
        <v>1252</v>
      </c>
      <c r="D5" s="37" t="s">
        <v>1253</v>
      </c>
      <c r="E5" s="37" t="s">
        <v>1254</v>
      </c>
      <c r="F5" s="37" t="s">
        <v>1255</v>
      </c>
      <c r="G5" s="37" t="s">
        <v>1256</v>
      </c>
      <c r="H5" s="37" t="s">
        <v>1252</v>
      </c>
      <c r="I5" s="37" t="s">
        <v>1257</v>
      </c>
      <c r="J5" s="37" t="s">
        <v>1258</v>
      </c>
    </row>
    <row r="6" s="34" customFormat="1" ht="16.95" customHeight="1" spans="1:10">
      <c r="A6" s="38" t="s">
        <v>1259</v>
      </c>
      <c r="B6" s="39">
        <f>SUM(C6,H6)</f>
        <v>90300</v>
      </c>
      <c r="C6" s="39">
        <f t="shared" ref="C6:C11" si="0">SUM(D6:G6)</f>
        <v>55632</v>
      </c>
      <c r="D6" s="39">
        <v>54231</v>
      </c>
      <c r="E6" s="39">
        <v>0</v>
      </c>
      <c r="F6" s="39">
        <v>1401</v>
      </c>
      <c r="G6" s="39">
        <v>0</v>
      </c>
      <c r="H6" s="39">
        <f>SUM(I6:J6)</f>
        <v>34668</v>
      </c>
      <c r="I6" s="39">
        <v>34668</v>
      </c>
      <c r="J6" s="39">
        <v>0</v>
      </c>
    </row>
    <row r="7" s="34" customFormat="1" ht="16.95" customHeight="1" spans="1:10">
      <c r="A7" s="38" t="s">
        <v>1260</v>
      </c>
      <c r="B7" s="39">
        <f t="shared" ref="B7:B11" si="1">C7+H7</f>
        <v>131400</v>
      </c>
      <c r="C7" s="39">
        <v>81100</v>
      </c>
      <c r="D7" s="40"/>
      <c r="E7" s="40"/>
      <c r="F7" s="40"/>
      <c r="G7" s="40"/>
      <c r="H7" s="39">
        <v>50300</v>
      </c>
      <c r="I7" s="40"/>
      <c r="J7" s="40"/>
    </row>
    <row r="8" s="34" customFormat="1" ht="16.95" customHeight="1" spans="1:10">
      <c r="A8" s="38" t="s">
        <v>1261</v>
      </c>
      <c r="B8" s="39">
        <f t="shared" si="1"/>
        <v>30566</v>
      </c>
      <c r="C8" s="39">
        <f>SUM(D8:F8)</f>
        <v>16266</v>
      </c>
      <c r="D8" s="39">
        <v>16266</v>
      </c>
      <c r="E8" s="39">
        <v>0</v>
      </c>
      <c r="F8" s="39">
        <v>0</v>
      </c>
      <c r="G8" s="40"/>
      <c r="H8" s="39">
        <f>I8</f>
        <v>14300</v>
      </c>
      <c r="I8" s="39">
        <v>14300</v>
      </c>
      <c r="J8" s="40"/>
    </row>
    <row r="9" s="34" customFormat="1" ht="16.95" customHeight="1" spans="1:10">
      <c r="A9" s="38" t="s">
        <v>1262</v>
      </c>
      <c r="B9" s="39">
        <f t="shared" si="1"/>
        <v>5156</v>
      </c>
      <c r="C9" s="39">
        <f t="shared" si="0"/>
        <v>5156</v>
      </c>
      <c r="D9" s="39">
        <v>5156</v>
      </c>
      <c r="E9" s="39">
        <v>0</v>
      </c>
      <c r="F9" s="39">
        <v>0</v>
      </c>
      <c r="G9" s="39">
        <v>0</v>
      </c>
      <c r="H9" s="39">
        <f>J9+I9</f>
        <v>0</v>
      </c>
      <c r="I9" s="39">
        <v>0</v>
      </c>
      <c r="J9" s="39">
        <v>0</v>
      </c>
    </row>
    <row r="10" s="34" customFormat="1" ht="16.95" customHeight="1" spans="1:10">
      <c r="A10" s="38" t="s">
        <v>1263</v>
      </c>
      <c r="B10" s="39">
        <f t="shared" si="1"/>
        <v>23</v>
      </c>
      <c r="C10" s="39">
        <f t="shared" si="0"/>
        <v>23</v>
      </c>
      <c r="D10" s="39">
        <v>0</v>
      </c>
      <c r="E10" s="39">
        <v>0</v>
      </c>
      <c r="F10" s="39">
        <v>23</v>
      </c>
      <c r="G10" s="39">
        <v>0</v>
      </c>
      <c r="H10" s="39">
        <f>I10+J10</f>
        <v>0</v>
      </c>
      <c r="I10" s="39">
        <v>0</v>
      </c>
      <c r="J10" s="39">
        <v>0</v>
      </c>
    </row>
    <row r="11" s="34" customFormat="1" ht="16.95" customHeight="1" spans="1:10">
      <c r="A11" s="38" t="s">
        <v>1264</v>
      </c>
      <c r="B11" s="39">
        <f t="shared" si="1"/>
        <v>115687</v>
      </c>
      <c r="C11" s="39">
        <f t="shared" si="0"/>
        <v>66719</v>
      </c>
      <c r="D11" s="39">
        <f t="shared" ref="D11:F11" si="2">D6+D8-D9-D10</f>
        <v>65341</v>
      </c>
      <c r="E11" s="39">
        <f t="shared" si="2"/>
        <v>0</v>
      </c>
      <c r="F11" s="39">
        <f t="shared" si="2"/>
        <v>1378</v>
      </c>
      <c r="G11" s="39">
        <f>G6-G9-G10</f>
        <v>0</v>
      </c>
      <c r="H11" s="39">
        <f>SUM(I11:J11)</f>
        <v>48968</v>
      </c>
      <c r="I11" s="39">
        <f>I8+I6-I9-I10</f>
        <v>48968</v>
      </c>
      <c r="J11" s="39">
        <f>J6-J9-J10</f>
        <v>0</v>
      </c>
    </row>
    <row r="12" s="34" customFormat="1" ht="16.95" customHeight="1"/>
    <row r="27" ht="28.5" spans="8:17">
      <c r="H27" s="3"/>
      <c r="I27" s="3"/>
      <c r="J27" s="3"/>
      <c r="K27" s="3"/>
      <c r="L27" s="3"/>
      <c r="M27" s="3"/>
      <c r="N27" s="3"/>
      <c r="O27" s="3"/>
      <c r="P27" s="3"/>
      <c r="Q27" s="3"/>
    </row>
  </sheetData>
  <mergeCells count="8">
    <mergeCell ref="A1:J1"/>
    <mergeCell ref="A2:J2"/>
    <mergeCell ref="A3:J3"/>
    <mergeCell ref="C4:G4"/>
    <mergeCell ref="H4:J4"/>
    <mergeCell ref="H27:Q27"/>
    <mergeCell ref="A4:A5"/>
    <mergeCell ref="B4:B5"/>
  </mergeCells>
  <printOptions gridLines="1"/>
  <pageMargins left="0.75" right="0.75" top="1" bottom="1" header="0.5" footer="0.5"/>
  <headerFooter alignWithMargins="0" scaleWithDoc="0">
    <oddHeader>&amp;C&amp;A</oddHeader>
    <oddFooter>&amp;CPage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zoomScaleSheetLayoutView="60" workbookViewId="0">
      <selection activeCell="A4" sqref="$A4:$XFD19"/>
    </sheetView>
  </sheetViews>
  <sheetFormatPr defaultColWidth="8.75" defaultRowHeight="14.25"/>
  <cols>
    <col min="1" max="1" width="39.625" style="100" customWidth="1"/>
    <col min="2" max="3" width="17.25" style="101" customWidth="1"/>
    <col min="4" max="4" width="17.25" style="102" customWidth="1"/>
    <col min="5" max="5" width="25.25" style="100" customWidth="1"/>
    <col min="6" max="32" width="9" style="100"/>
    <col min="33" max="16384" width="8.75" style="100"/>
  </cols>
  <sheetData>
    <row r="1" s="95" customFormat="1" spans="1:5">
      <c r="A1" s="74"/>
      <c r="B1" s="103"/>
      <c r="C1" s="103"/>
      <c r="D1" s="104"/>
      <c r="E1" s="74"/>
    </row>
    <row r="2" s="96" customFormat="1" ht="28.5" spans="1:5">
      <c r="A2" s="3" t="s">
        <v>1265</v>
      </c>
      <c r="B2" s="3"/>
      <c r="C2" s="3"/>
      <c r="D2" s="3"/>
      <c r="E2" s="3"/>
    </row>
    <row r="3" s="95" customFormat="1" spans="1:5">
      <c r="A3" s="74"/>
      <c r="B3" s="103"/>
      <c r="C3" s="103"/>
      <c r="D3" s="104"/>
      <c r="E3" s="105" t="s">
        <v>16</v>
      </c>
    </row>
    <row r="4" s="97" customFormat="1" ht="24" customHeight="1" spans="1:5">
      <c r="A4" s="37" t="s">
        <v>17</v>
      </c>
      <c r="B4" s="106" t="s">
        <v>1266</v>
      </c>
      <c r="C4" s="106" t="s">
        <v>19</v>
      </c>
      <c r="D4" s="107" t="s">
        <v>20</v>
      </c>
      <c r="E4" s="37" t="s">
        <v>21</v>
      </c>
    </row>
    <row r="5" s="97" customFormat="1" ht="24" customHeight="1" spans="1:5">
      <c r="A5" s="108" t="s">
        <v>1267</v>
      </c>
      <c r="B5" s="109">
        <f>SUM(B6:B12)</f>
        <v>9941</v>
      </c>
      <c r="C5" s="109">
        <f>SUM(C6:C12)</f>
        <v>20159</v>
      </c>
      <c r="D5" s="110">
        <f t="shared" ref="D5:D7" si="0">C5/B5*100</f>
        <v>202.786439995976</v>
      </c>
      <c r="E5" s="111"/>
    </row>
    <row r="6" s="98" customFormat="1" ht="24" customHeight="1" spans="1:5">
      <c r="A6" s="112" t="s">
        <v>1268</v>
      </c>
      <c r="B6" s="113">
        <v>6366</v>
      </c>
      <c r="C6" s="113">
        <v>14584</v>
      </c>
      <c r="D6" s="114">
        <f t="shared" si="0"/>
        <v>229.09205152372</v>
      </c>
      <c r="E6" s="115"/>
    </row>
    <row r="7" s="98" customFormat="1" ht="24" customHeight="1" spans="1:5">
      <c r="A7" s="112" t="s">
        <v>1269</v>
      </c>
      <c r="B7" s="113">
        <v>2078</v>
      </c>
      <c r="C7" s="113">
        <v>2073</v>
      </c>
      <c r="D7" s="114">
        <f t="shared" si="0"/>
        <v>99.7593840230991</v>
      </c>
      <c r="E7" s="115"/>
    </row>
    <row r="8" s="98" customFormat="1" ht="24" customHeight="1" spans="1:5">
      <c r="A8" s="112" t="s">
        <v>1270</v>
      </c>
      <c r="B8" s="113"/>
      <c r="C8" s="113"/>
      <c r="D8" s="114">
        <v>0</v>
      </c>
      <c r="E8" s="115"/>
    </row>
    <row r="9" s="98" customFormat="1" ht="24" customHeight="1" spans="1:5">
      <c r="A9" s="112" t="s">
        <v>1271</v>
      </c>
      <c r="B9" s="113">
        <v>397</v>
      </c>
      <c r="C9" s="113">
        <v>1609</v>
      </c>
      <c r="D9" s="114">
        <f t="shared" ref="D9:D14" si="1">C9/B9*100</f>
        <v>405.289672544081</v>
      </c>
      <c r="E9" s="115"/>
    </row>
    <row r="10" s="98" customFormat="1" ht="24" customHeight="1" spans="1:5">
      <c r="A10" s="112" t="s">
        <v>1272</v>
      </c>
      <c r="B10" s="113">
        <v>68</v>
      </c>
      <c r="C10" s="113">
        <v>207</v>
      </c>
      <c r="D10" s="114">
        <f t="shared" si="1"/>
        <v>304.411764705882</v>
      </c>
      <c r="E10" s="115"/>
    </row>
    <row r="11" s="98" customFormat="1" ht="24" customHeight="1" spans="1:5">
      <c r="A11" s="112" t="s">
        <v>1273</v>
      </c>
      <c r="B11" s="113">
        <v>403</v>
      </c>
      <c r="C11" s="113">
        <v>441</v>
      </c>
      <c r="D11" s="114"/>
      <c r="E11" s="115"/>
    </row>
    <row r="12" s="98" customFormat="1" ht="24" customHeight="1" spans="1:5">
      <c r="A12" s="112" t="s">
        <v>1274</v>
      </c>
      <c r="B12" s="113">
        <v>629</v>
      </c>
      <c r="C12" s="113">
        <v>1245</v>
      </c>
      <c r="D12" s="114">
        <v>0</v>
      </c>
      <c r="E12" s="115"/>
    </row>
    <row r="13" s="99" customFormat="1" ht="24" customHeight="1" spans="1:5">
      <c r="A13" s="116" t="s">
        <v>1275</v>
      </c>
      <c r="B13" s="109">
        <f>B14</f>
        <v>1856</v>
      </c>
      <c r="C13" s="109">
        <f>C14+C15</f>
        <v>3923</v>
      </c>
      <c r="D13" s="110">
        <f t="shared" si="1"/>
        <v>211.368534482759</v>
      </c>
      <c r="E13" s="117"/>
    </row>
    <row r="14" s="98" customFormat="1" ht="24" customHeight="1" spans="1:5">
      <c r="A14" s="112" t="s">
        <v>1276</v>
      </c>
      <c r="B14" s="113">
        <v>1856</v>
      </c>
      <c r="C14" s="113">
        <v>823</v>
      </c>
      <c r="D14" s="114">
        <f t="shared" si="1"/>
        <v>44.3426724137931</v>
      </c>
      <c r="E14" s="115"/>
    </row>
    <row r="15" s="98" customFormat="1" ht="24" customHeight="1" spans="1:5">
      <c r="A15" s="112" t="s">
        <v>1277</v>
      </c>
      <c r="B15" s="113"/>
      <c r="C15" s="113">
        <v>3100</v>
      </c>
      <c r="D15" s="114"/>
      <c r="E15" s="115"/>
    </row>
    <row r="16" s="98" customFormat="1" ht="24" customHeight="1" spans="1:5">
      <c r="A16" s="116" t="s">
        <v>1278</v>
      </c>
      <c r="B16" s="113">
        <v>204</v>
      </c>
      <c r="C16" s="113">
        <v>0</v>
      </c>
      <c r="D16" s="110">
        <f t="shared" ref="D16:D18" si="2">C16/B16*100</f>
        <v>0</v>
      </c>
      <c r="E16" s="115"/>
    </row>
    <row r="17" s="98" customFormat="1" ht="24" customHeight="1" spans="1:5">
      <c r="A17" s="116" t="s">
        <v>96</v>
      </c>
      <c r="B17" s="109">
        <v>28700</v>
      </c>
      <c r="C17" s="109">
        <v>14300</v>
      </c>
      <c r="D17" s="110">
        <f t="shared" si="2"/>
        <v>49.8257839721254</v>
      </c>
      <c r="E17" s="115"/>
    </row>
    <row r="18" s="99" customFormat="1" ht="24" customHeight="1" spans="1:5">
      <c r="A18" s="118" t="s">
        <v>1279</v>
      </c>
      <c r="B18" s="109">
        <f>B5+B13+B17+B16</f>
        <v>40701</v>
      </c>
      <c r="C18" s="109">
        <f>C5+C13+C17+C16</f>
        <v>38382</v>
      </c>
      <c r="D18" s="110">
        <f t="shared" si="2"/>
        <v>94.30235129358</v>
      </c>
      <c r="E18" s="117"/>
    </row>
    <row r="19" s="98" customFormat="1" ht="12" spans="1:4">
      <c r="A19" s="119"/>
      <c r="B19" s="120"/>
      <c r="C19" s="121"/>
      <c r="D19" s="122"/>
    </row>
    <row r="20" spans="1:2">
      <c r="A20" s="123"/>
      <c r="B20" s="124"/>
    </row>
    <row r="21" spans="1:2">
      <c r="A21" s="123"/>
      <c r="B21" s="124"/>
    </row>
    <row r="22" spans="1:2">
      <c r="A22" s="123"/>
      <c r="B22" s="124"/>
    </row>
    <row r="23" spans="1:2">
      <c r="A23" s="123"/>
      <c r="B23" s="124"/>
    </row>
    <row r="24" spans="1:2">
      <c r="A24" s="123"/>
      <c r="B24" s="124"/>
    </row>
    <row r="25" spans="1:2">
      <c r="A25" s="123"/>
      <c r="B25" s="124"/>
    </row>
    <row r="26" spans="1:2">
      <c r="A26" s="123"/>
      <c r="B26" s="124"/>
    </row>
    <row r="27" spans="1:2">
      <c r="A27" s="123"/>
      <c r="B27" s="124"/>
    </row>
    <row r="28" spans="1:2">
      <c r="A28" s="123"/>
      <c r="B28" s="124"/>
    </row>
    <row r="29" spans="1:2">
      <c r="A29" s="123"/>
      <c r="B29" s="124"/>
    </row>
    <row r="30" spans="1:2">
      <c r="A30" s="123"/>
      <c r="B30" s="124"/>
    </row>
    <row r="31" ht="28.5" spans="1:10">
      <c r="A31" s="123"/>
      <c r="B31" s="124"/>
      <c r="F31" s="3"/>
      <c r="G31" s="3"/>
      <c r="H31" s="3"/>
      <c r="I31" s="3"/>
      <c r="J31" s="3"/>
    </row>
    <row r="32" spans="1:2">
      <c r="A32" s="123"/>
      <c r="B32" s="124"/>
    </row>
    <row r="33" spans="1:2">
      <c r="A33" s="123"/>
      <c r="B33" s="124"/>
    </row>
    <row r="34" spans="1:2">
      <c r="A34" s="123"/>
      <c r="B34" s="124"/>
    </row>
    <row r="35" spans="1:2">
      <c r="A35" s="123"/>
      <c r="B35" s="124"/>
    </row>
  </sheetData>
  <mergeCells count="2">
    <mergeCell ref="A2:E2"/>
    <mergeCell ref="F31:J31"/>
  </mergeCells>
  <pageMargins left="1.01" right="0.2" top="0.59" bottom="0.79" header="0.28" footer="0.31"/>
  <pageSetup paperSize="9" orientation="landscape" horizontalDpi="600" verticalDpi="600"/>
  <headerFooter alignWithMargins="0" scaleWithDoc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5"/>
  <sheetViews>
    <sheetView showZeros="0" zoomScaleSheetLayoutView="60" workbookViewId="0">
      <pane xSplit="1" ySplit="5" topLeftCell="B6" activePane="bottomRight" state="frozen"/>
      <selection/>
      <selection pane="topRight"/>
      <selection pane="bottomLeft"/>
      <selection pane="bottomRight" activeCell="A4" sqref="$A4:$XFD67"/>
    </sheetView>
  </sheetViews>
  <sheetFormatPr defaultColWidth="8.75" defaultRowHeight="18.75" outlineLevelCol="3"/>
  <cols>
    <col min="1" max="1" width="72.25" style="12" customWidth="1"/>
    <col min="2" max="2" width="17.125" style="72" customWidth="1"/>
    <col min="3" max="3" width="16.875" style="72" customWidth="1"/>
    <col min="4" max="4" width="17.875" style="73" customWidth="1"/>
    <col min="5" max="20" width="9" style="12"/>
    <col min="21" max="16384" width="8.75" style="12"/>
  </cols>
  <sheetData>
    <row r="1" s="7" customFormat="1" ht="14.25" spans="1:4">
      <c r="A1" s="74"/>
      <c r="B1" s="75"/>
      <c r="C1" s="75"/>
      <c r="D1" s="76"/>
    </row>
    <row r="2" s="8" customFormat="1" ht="28.5" spans="1:4">
      <c r="A2" s="69" t="s">
        <v>1280</v>
      </c>
      <c r="B2" s="69"/>
      <c r="C2" s="69"/>
      <c r="D2" s="70"/>
    </row>
    <row r="3" s="7" customFormat="1" ht="14.25" spans="1:4">
      <c r="A3" s="74"/>
      <c r="B3" s="75"/>
      <c r="C3" s="77"/>
      <c r="D3" s="78" t="s">
        <v>16</v>
      </c>
    </row>
    <row r="4" s="10" customFormat="1" ht="19" customHeight="1" spans="1:4">
      <c r="A4" s="37" t="s">
        <v>1281</v>
      </c>
      <c r="B4" s="79" t="s">
        <v>1282</v>
      </c>
      <c r="C4" s="52" t="s">
        <v>598</v>
      </c>
      <c r="D4" s="80" t="s">
        <v>20</v>
      </c>
    </row>
    <row r="5" s="10" customFormat="1" ht="19" customHeight="1" spans="1:4">
      <c r="A5" s="81" t="s">
        <v>1283</v>
      </c>
      <c r="B5" s="82">
        <f>B8+B11+B18+B27+B43+B50+B56+B64+B65+B66+B67+B61</f>
        <v>40701</v>
      </c>
      <c r="C5" s="82">
        <f>C8+C11+C18+C27+C43+C50+C56+C64+C65+C66+C67+C61+C62+C63</f>
        <v>38382</v>
      </c>
      <c r="D5" s="83">
        <f>C5/B5*100</f>
        <v>94.30235129358</v>
      </c>
    </row>
    <row r="6" s="10" customFormat="1" ht="19" customHeight="1" spans="1:4">
      <c r="A6" s="84" t="s">
        <v>1284</v>
      </c>
      <c r="B6" s="85">
        <v>0</v>
      </c>
      <c r="C6" s="85">
        <v>0</v>
      </c>
      <c r="D6" s="86"/>
    </row>
    <row r="7" s="10" customFormat="1" ht="19" customHeight="1" spans="1:4">
      <c r="A7" s="87" t="s">
        <v>1285</v>
      </c>
      <c r="B7" s="85">
        <v>0</v>
      </c>
      <c r="C7" s="85">
        <v>0</v>
      </c>
      <c r="D7" s="86"/>
    </row>
    <row r="8" s="10" customFormat="1" ht="19" customHeight="1" spans="1:4">
      <c r="A8" s="84" t="s">
        <v>1286</v>
      </c>
      <c r="B8" s="82">
        <f>B9+B10</f>
        <v>346</v>
      </c>
      <c r="C8" s="82">
        <f>C9+C10</f>
        <v>3</v>
      </c>
      <c r="D8" s="83">
        <f>C8/B8*100</f>
        <v>0.867052023121387</v>
      </c>
    </row>
    <row r="9" s="10" customFormat="1" ht="19" customHeight="1" spans="1:4">
      <c r="A9" s="87" t="s">
        <v>1287</v>
      </c>
      <c r="B9" s="85">
        <v>30</v>
      </c>
      <c r="C9" s="85">
        <v>0</v>
      </c>
      <c r="D9" s="86"/>
    </row>
    <row r="10" s="10" customFormat="1" ht="19" customHeight="1" spans="1:4">
      <c r="A10" s="87" t="s">
        <v>1288</v>
      </c>
      <c r="B10" s="85">
        <v>316</v>
      </c>
      <c r="C10" s="85">
        <v>3</v>
      </c>
      <c r="D10" s="86"/>
    </row>
    <row r="11" s="10" customFormat="1" ht="19" customHeight="1" spans="1:4">
      <c r="A11" s="84" t="s">
        <v>1289</v>
      </c>
      <c r="B11" s="82">
        <f>B12+B13</f>
        <v>503</v>
      </c>
      <c r="C11" s="82">
        <f>C12+C13</f>
        <v>655</v>
      </c>
      <c r="D11" s="83">
        <f>C11/B11*100</f>
        <v>130.218687872763</v>
      </c>
    </row>
    <row r="12" s="10" customFormat="1" ht="19" customHeight="1" spans="1:4">
      <c r="A12" s="87" t="s">
        <v>1290</v>
      </c>
      <c r="B12" s="85">
        <v>503</v>
      </c>
      <c r="C12" s="85">
        <v>655</v>
      </c>
      <c r="D12" s="86"/>
    </row>
    <row r="13" s="10" customFormat="1" ht="19" customHeight="1" spans="1:4">
      <c r="A13" s="87" t="s">
        <v>1291</v>
      </c>
      <c r="B13" s="85">
        <v>0</v>
      </c>
      <c r="C13" s="85">
        <v>0</v>
      </c>
      <c r="D13" s="86"/>
    </row>
    <row r="14" s="10" customFormat="1" ht="19" customHeight="1" spans="1:4">
      <c r="A14" s="87" t="s">
        <v>1292</v>
      </c>
      <c r="B14" s="85"/>
      <c r="C14" s="85"/>
      <c r="D14" s="86"/>
    </row>
    <row r="15" s="10" customFormat="1" ht="19" customHeight="1" spans="1:4">
      <c r="A15" s="84" t="s">
        <v>1293</v>
      </c>
      <c r="B15" s="85">
        <v>0</v>
      </c>
      <c r="C15" s="85">
        <v>0</v>
      </c>
      <c r="D15" s="86"/>
    </row>
    <row r="16" s="10" customFormat="1" ht="19" customHeight="1" spans="1:4">
      <c r="A16" s="87" t="s">
        <v>1294</v>
      </c>
      <c r="B16" s="85">
        <v>0</v>
      </c>
      <c r="C16" s="85">
        <v>0</v>
      </c>
      <c r="D16" s="86"/>
    </row>
    <row r="17" s="10" customFormat="1" ht="19" customHeight="1" spans="1:4">
      <c r="A17" s="87" t="s">
        <v>1295</v>
      </c>
      <c r="B17" s="85">
        <v>0</v>
      </c>
      <c r="C17" s="85">
        <v>0</v>
      </c>
      <c r="D17" s="86"/>
    </row>
    <row r="18" s="10" customFormat="1" ht="19" customHeight="1" spans="1:4">
      <c r="A18" s="84" t="s">
        <v>1296</v>
      </c>
      <c r="B18" s="82">
        <f>SUM(B19:B26)</f>
        <v>38246</v>
      </c>
      <c r="C18" s="82">
        <f>SUM(C19:C26)</f>
        <v>17334</v>
      </c>
      <c r="D18" s="83">
        <f t="shared" ref="D18:D23" si="0">C18/B18*100</f>
        <v>45.3223866548136</v>
      </c>
    </row>
    <row r="19" s="10" customFormat="1" ht="19" customHeight="1" spans="1:4">
      <c r="A19" s="87" t="s">
        <v>1297</v>
      </c>
      <c r="B19" s="85">
        <v>0</v>
      </c>
      <c r="C19" s="85">
        <v>0</v>
      </c>
      <c r="D19" s="83"/>
    </row>
    <row r="20" s="10" customFormat="1" ht="19" customHeight="1" spans="1:4">
      <c r="A20" s="87" t="s">
        <v>1298</v>
      </c>
      <c r="B20" s="85">
        <v>34754</v>
      </c>
      <c r="C20" s="85">
        <v>13004</v>
      </c>
      <c r="D20" s="83">
        <f t="shared" si="0"/>
        <v>37.4172757092709</v>
      </c>
    </row>
    <row r="21" s="10" customFormat="1" ht="19" customHeight="1" spans="1:4">
      <c r="A21" s="87" t="s">
        <v>1299</v>
      </c>
      <c r="B21" s="85">
        <v>0</v>
      </c>
      <c r="C21" s="85">
        <v>0</v>
      </c>
      <c r="D21" s="83"/>
    </row>
    <row r="22" s="10" customFormat="1" ht="19" customHeight="1" spans="1:4">
      <c r="A22" s="87" t="s">
        <v>1300</v>
      </c>
      <c r="B22" s="85">
        <v>817</v>
      </c>
      <c r="C22" s="85">
        <v>1609</v>
      </c>
      <c r="D22" s="83">
        <f t="shared" si="0"/>
        <v>196.940024479804</v>
      </c>
    </row>
    <row r="23" s="10" customFormat="1" ht="19" customHeight="1" spans="1:4">
      <c r="A23" s="87" t="s">
        <v>1301</v>
      </c>
      <c r="B23" s="85">
        <v>70</v>
      </c>
      <c r="C23" s="85">
        <v>207</v>
      </c>
      <c r="D23" s="83">
        <f t="shared" si="0"/>
        <v>295.714285714286</v>
      </c>
    </row>
    <row r="24" s="10" customFormat="1" ht="19" customHeight="1" spans="1:4">
      <c r="A24" s="87" t="s">
        <v>1302</v>
      </c>
      <c r="B24" s="85">
        <v>0</v>
      </c>
      <c r="C24" s="85">
        <v>0</v>
      </c>
      <c r="D24" s="86"/>
    </row>
    <row r="25" s="10" customFormat="1" ht="19" customHeight="1" spans="1:4">
      <c r="A25" s="87" t="s">
        <v>1303</v>
      </c>
      <c r="B25" s="85">
        <v>2134</v>
      </c>
      <c r="C25" s="85">
        <v>2073</v>
      </c>
      <c r="D25" s="86"/>
    </row>
    <row r="26" s="10" customFormat="1" ht="19" customHeight="1" spans="1:4">
      <c r="A26" s="87" t="s">
        <v>1304</v>
      </c>
      <c r="B26" s="85">
        <v>471</v>
      </c>
      <c r="C26" s="85">
        <v>441</v>
      </c>
      <c r="D26" s="86"/>
    </row>
    <row r="27" s="10" customFormat="1" ht="19" customHeight="1" spans="1:4">
      <c r="A27" s="84" t="s">
        <v>1305</v>
      </c>
      <c r="B27" s="82">
        <f>B29</f>
        <v>1</v>
      </c>
      <c r="C27" s="82">
        <f>C29</f>
        <v>0</v>
      </c>
      <c r="D27" s="83">
        <f>C27/B27*100</f>
        <v>0</v>
      </c>
    </row>
    <row r="28" s="10" customFormat="1" ht="19" customHeight="1" spans="1:4">
      <c r="A28" s="87" t="s">
        <v>1306</v>
      </c>
      <c r="B28" s="82">
        <v>0</v>
      </c>
      <c r="C28" s="82">
        <v>0</v>
      </c>
      <c r="D28" s="83"/>
    </row>
    <row r="29" s="10" customFormat="1" ht="19" customHeight="1" spans="1:4">
      <c r="A29" s="87" t="s">
        <v>1307</v>
      </c>
      <c r="B29" s="85">
        <v>1</v>
      </c>
      <c r="C29" s="85">
        <v>0</v>
      </c>
      <c r="D29" s="83"/>
    </row>
    <row r="30" s="10" customFormat="1" ht="19" customHeight="1" spans="1:4">
      <c r="A30" s="87" t="s">
        <v>1308</v>
      </c>
      <c r="B30" s="85">
        <v>0</v>
      </c>
      <c r="C30" s="85">
        <v>0</v>
      </c>
      <c r="D30" s="86"/>
    </row>
    <row r="31" s="10" customFormat="1" ht="19" customHeight="1" spans="1:4">
      <c r="A31" s="87" t="s">
        <v>1309</v>
      </c>
      <c r="B31" s="85">
        <v>0</v>
      </c>
      <c r="C31" s="85">
        <v>0</v>
      </c>
      <c r="D31" s="86"/>
    </row>
    <row r="32" s="10" customFormat="1" ht="19" customHeight="1" spans="1:4">
      <c r="A32" s="87" t="s">
        <v>1310</v>
      </c>
      <c r="B32" s="85">
        <v>0</v>
      </c>
      <c r="C32" s="85">
        <v>0</v>
      </c>
      <c r="D32" s="86"/>
    </row>
    <row r="33" s="10" customFormat="1" ht="19" customHeight="1" spans="1:4">
      <c r="A33" s="88" t="s">
        <v>1311</v>
      </c>
      <c r="B33" s="85">
        <v>0</v>
      </c>
      <c r="C33" s="85">
        <v>0</v>
      </c>
      <c r="D33" s="86"/>
    </row>
    <row r="34" s="10" customFormat="1" ht="19" customHeight="1" spans="1:4">
      <c r="A34" s="84" t="s">
        <v>1312</v>
      </c>
      <c r="B34" s="85">
        <v>0</v>
      </c>
      <c r="C34" s="85">
        <v>0</v>
      </c>
      <c r="D34" s="86"/>
    </row>
    <row r="35" s="10" customFormat="1" ht="19" customHeight="1" spans="1:4">
      <c r="A35" s="87" t="s">
        <v>1313</v>
      </c>
      <c r="B35" s="85">
        <v>0</v>
      </c>
      <c r="C35" s="85">
        <v>0</v>
      </c>
      <c r="D35" s="86"/>
    </row>
    <row r="36" s="10" customFormat="1" ht="19" customHeight="1" spans="1:4">
      <c r="A36" s="87" t="s">
        <v>1314</v>
      </c>
      <c r="B36" s="85">
        <v>0</v>
      </c>
      <c r="C36" s="85">
        <v>0</v>
      </c>
      <c r="D36" s="86"/>
    </row>
    <row r="37" s="10" customFormat="1" ht="19" customHeight="1" spans="1:4">
      <c r="A37" s="87" t="s">
        <v>1315</v>
      </c>
      <c r="B37" s="85">
        <v>0</v>
      </c>
      <c r="C37" s="85">
        <v>0</v>
      </c>
      <c r="D37" s="86"/>
    </row>
    <row r="38" s="10" customFormat="1" ht="19" customHeight="1" spans="1:4">
      <c r="A38" s="87" t="s">
        <v>1316</v>
      </c>
      <c r="B38" s="85">
        <v>0</v>
      </c>
      <c r="C38" s="85">
        <v>0</v>
      </c>
      <c r="D38" s="86"/>
    </row>
    <row r="39" s="10" customFormat="1" ht="19" customHeight="1" spans="1:4">
      <c r="A39" s="87" t="s">
        <v>1317</v>
      </c>
      <c r="B39" s="85">
        <v>0</v>
      </c>
      <c r="C39" s="85">
        <v>0</v>
      </c>
      <c r="D39" s="86"/>
    </row>
    <row r="40" s="10" customFormat="1" ht="19" customHeight="1" spans="1:4">
      <c r="A40" s="87" t="s">
        <v>1318</v>
      </c>
      <c r="B40" s="85">
        <v>0</v>
      </c>
      <c r="C40" s="85">
        <v>0</v>
      </c>
      <c r="D40" s="86"/>
    </row>
    <row r="41" s="10" customFormat="1" ht="19" customHeight="1" spans="1:4">
      <c r="A41" s="87" t="s">
        <v>1319</v>
      </c>
      <c r="B41" s="85">
        <v>0</v>
      </c>
      <c r="C41" s="85">
        <v>0</v>
      </c>
      <c r="D41" s="86"/>
    </row>
    <row r="42" s="10" customFormat="1" ht="19" customHeight="1" spans="1:4">
      <c r="A42" s="87" t="s">
        <v>1320</v>
      </c>
      <c r="B42" s="85">
        <v>0</v>
      </c>
      <c r="C42" s="85">
        <v>0</v>
      </c>
      <c r="D42" s="86"/>
    </row>
    <row r="43" s="10" customFormat="1" ht="19" customHeight="1" spans="1:4">
      <c r="A43" s="84" t="s">
        <v>1321</v>
      </c>
      <c r="B43" s="85">
        <f>B47</f>
        <v>0</v>
      </c>
      <c r="C43" s="85">
        <f>C47</f>
        <v>0</v>
      </c>
      <c r="D43" s="86"/>
    </row>
    <row r="44" s="10" customFormat="1" ht="19" customHeight="1" spans="1:4">
      <c r="A44" s="87" t="s">
        <v>1006</v>
      </c>
      <c r="B44" s="85">
        <v>0</v>
      </c>
      <c r="C44" s="85">
        <v>0</v>
      </c>
      <c r="D44" s="86"/>
    </row>
    <row r="45" s="10" customFormat="1" ht="19" customHeight="1" spans="1:4">
      <c r="A45" s="87" t="s">
        <v>1322</v>
      </c>
      <c r="B45" s="85">
        <v>0</v>
      </c>
      <c r="C45" s="85">
        <v>0</v>
      </c>
      <c r="D45" s="86"/>
    </row>
    <row r="46" s="10" customFormat="1" ht="19" customHeight="1" spans="1:4">
      <c r="A46" s="87" t="s">
        <v>1323</v>
      </c>
      <c r="B46" s="85">
        <v>0</v>
      </c>
      <c r="C46" s="85">
        <v>0</v>
      </c>
      <c r="D46" s="86"/>
    </row>
    <row r="47" s="10" customFormat="1" ht="19" customHeight="1" spans="1:4">
      <c r="A47" s="87" t="s">
        <v>1324</v>
      </c>
      <c r="B47" s="85">
        <v>0</v>
      </c>
      <c r="C47" s="85">
        <v>0</v>
      </c>
      <c r="D47" s="86"/>
    </row>
    <row r="48" s="10" customFormat="1" ht="19" customHeight="1" spans="1:4">
      <c r="A48" s="87" t="s">
        <v>1325</v>
      </c>
      <c r="B48" s="85">
        <v>0</v>
      </c>
      <c r="C48" s="85">
        <v>0</v>
      </c>
      <c r="D48" s="86"/>
    </row>
    <row r="49" s="10" customFormat="1" ht="19" customHeight="1" spans="1:4">
      <c r="A49" s="87" t="s">
        <v>1326</v>
      </c>
      <c r="B49" s="85">
        <v>0</v>
      </c>
      <c r="C49" s="85">
        <v>0</v>
      </c>
      <c r="D49" s="86"/>
    </row>
    <row r="50" s="11" customFormat="1" ht="19" customHeight="1" spans="1:4">
      <c r="A50" s="84" t="s">
        <v>1327</v>
      </c>
      <c r="B50" s="82">
        <f>B51</f>
        <v>0</v>
      </c>
      <c r="C50" s="82">
        <f>C51</f>
        <v>0</v>
      </c>
      <c r="D50" s="83">
        <v>0</v>
      </c>
    </row>
    <row r="51" s="10" customFormat="1" ht="19" customHeight="1" spans="1:4">
      <c r="A51" s="87" t="s">
        <v>1288</v>
      </c>
      <c r="B51" s="85">
        <v>0</v>
      </c>
      <c r="C51" s="85">
        <v>0</v>
      </c>
      <c r="D51" s="86"/>
    </row>
    <row r="52" s="10" customFormat="1" ht="19" customHeight="1" spans="1:4">
      <c r="A52" s="84" t="s">
        <v>1328</v>
      </c>
      <c r="B52" s="85">
        <v>0</v>
      </c>
      <c r="C52" s="85">
        <v>0</v>
      </c>
      <c r="D52" s="86"/>
    </row>
    <row r="53" s="10" customFormat="1" ht="19" customHeight="1" spans="1:4">
      <c r="A53" s="87" t="s">
        <v>1329</v>
      </c>
      <c r="B53" s="85">
        <v>0</v>
      </c>
      <c r="C53" s="85">
        <v>0</v>
      </c>
      <c r="D53" s="86"/>
    </row>
    <row r="54" s="10" customFormat="1" ht="19" customHeight="1" spans="1:4">
      <c r="A54" s="87" t="s">
        <v>1330</v>
      </c>
      <c r="B54" s="85">
        <v>0</v>
      </c>
      <c r="C54" s="85">
        <v>0</v>
      </c>
      <c r="D54" s="86"/>
    </row>
    <row r="55" s="10" customFormat="1" ht="19" customHeight="1" spans="1:4">
      <c r="A55" s="87" t="s">
        <v>1331</v>
      </c>
      <c r="B55" s="85">
        <v>0</v>
      </c>
      <c r="C55" s="85">
        <v>0</v>
      </c>
      <c r="D55" s="86"/>
    </row>
    <row r="56" s="10" customFormat="1" ht="19" customHeight="1" spans="1:4">
      <c r="A56" s="84" t="s">
        <v>1150</v>
      </c>
      <c r="B56" s="82">
        <f>B58+B60</f>
        <v>1232</v>
      </c>
      <c r="C56" s="82">
        <f>C58+C60</f>
        <v>15710</v>
      </c>
      <c r="D56" s="83">
        <f t="shared" ref="D56:D61" si="1">C56/B56*100</f>
        <v>1275.16233766234</v>
      </c>
    </row>
    <row r="57" s="10" customFormat="1" ht="19" customHeight="1" spans="1:4">
      <c r="A57" s="87" t="s">
        <v>1332</v>
      </c>
      <c r="B57" s="85">
        <v>0</v>
      </c>
      <c r="C57" s="85">
        <v>0</v>
      </c>
      <c r="D57" s="86"/>
    </row>
    <row r="58" s="10" customFormat="1" ht="19" customHeight="1" spans="1:4">
      <c r="A58" s="89" t="s">
        <v>1333</v>
      </c>
      <c r="B58" s="85">
        <v>587</v>
      </c>
      <c r="C58" s="85">
        <v>165</v>
      </c>
      <c r="D58" s="83">
        <f t="shared" si="1"/>
        <v>28.1090289608177</v>
      </c>
    </row>
    <row r="59" s="10" customFormat="1" ht="19" customHeight="1" spans="1:4">
      <c r="A59" s="89" t="s">
        <v>1334</v>
      </c>
      <c r="B59" s="85">
        <v>0</v>
      </c>
      <c r="C59" s="85">
        <v>0</v>
      </c>
      <c r="D59" s="86"/>
    </row>
    <row r="60" s="10" customFormat="1" ht="19" customHeight="1" spans="1:4">
      <c r="A60" s="87" t="s">
        <v>1335</v>
      </c>
      <c r="B60" s="85">
        <v>645</v>
      </c>
      <c r="C60" s="85">
        <v>15545</v>
      </c>
      <c r="D60" s="86"/>
    </row>
    <row r="61" s="10" customFormat="1" ht="19" customHeight="1" spans="1:4">
      <c r="A61" s="90" t="s">
        <v>1336</v>
      </c>
      <c r="B61" s="91">
        <v>342</v>
      </c>
      <c r="C61" s="91">
        <v>1549</v>
      </c>
      <c r="D61" s="83">
        <f t="shared" si="1"/>
        <v>452.923976608187</v>
      </c>
    </row>
    <row r="62" s="10" customFormat="1" ht="19" customHeight="1" spans="1:4">
      <c r="A62" s="90" t="s">
        <v>1337</v>
      </c>
      <c r="B62" s="91">
        <v>0</v>
      </c>
      <c r="C62" s="91">
        <v>16</v>
      </c>
      <c r="D62" s="92"/>
    </row>
    <row r="63" s="10" customFormat="1" ht="19" customHeight="1" spans="1:4">
      <c r="A63" s="90" t="s">
        <v>1338</v>
      </c>
      <c r="B63" s="91"/>
      <c r="C63" s="91">
        <v>3100</v>
      </c>
      <c r="D63" s="92"/>
    </row>
    <row r="64" s="10" customFormat="1" ht="19" customHeight="1" spans="1:4">
      <c r="A64" s="90" t="s">
        <v>1339</v>
      </c>
      <c r="B64" s="91">
        <v>31</v>
      </c>
      <c r="C64" s="91">
        <v>15</v>
      </c>
      <c r="D64" s="83">
        <f>C64/B64*100</f>
        <v>48.3870967741936</v>
      </c>
    </row>
    <row r="65" s="10" customFormat="1" ht="19" customHeight="1" spans="1:4">
      <c r="A65" s="90" t="s">
        <v>1340</v>
      </c>
      <c r="B65" s="91">
        <v>0</v>
      </c>
      <c r="C65" s="91">
        <v>0</v>
      </c>
      <c r="D65" s="92"/>
    </row>
    <row r="66" s="10" customFormat="1" ht="19" customHeight="1" spans="1:4">
      <c r="A66" s="90" t="s">
        <v>1341</v>
      </c>
      <c r="B66" s="91">
        <v>0</v>
      </c>
      <c r="C66" s="91">
        <v>0</v>
      </c>
      <c r="D66" s="92">
        <v>0</v>
      </c>
    </row>
    <row r="67" s="10" customFormat="1" ht="19" customHeight="1" spans="1:4">
      <c r="A67" s="90" t="s">
        <v>1342</v>
      </c>
      <c r="B67" s="91">
        <v>0</v>
      </c>
      <c r="C67" s="91">
        <v>0</v>
      </c>
      <c r="D67" s="83">
        <v>0</v>
      </c>
    </row>
    <row r="68" spans="1:4">
      <c r="A68" s="93"/>
      <c r="D68" s="94"/>
    </row>
    <row r="69" spans="1:4">
      <c r="A69" s="93"/>
      <c r="D69" s="94"/>
    </row>
    <row r="70" spans="1:4">
      <c r="A70" s="93"/>
      <c r="D70" s="94"/>
    </row>
    <row r="71" spans="1:4">
      <c r="A71" s="93"/>
      <c r="D71" s="94"/>
    </row>
    <row r="72" spans="1:4">
      <c r="A72" s="93"/>
      <c r="D72" s="94"/>
    </row>
    <row r="73" spans="1:4">
      <c r="A73" s="93"/>
      <c r="D73" s="94"/>
    </row>
    <row r="74" spans="1:4">
      <c r="A74" s="93"/>
      <c r="D74" s="94"/>
    </row>
    <row r="75" spans="1:4">
      <c r="A75" s="93"/>
      <c r="D75" s="94"/>
    </row>
    <row r="76" spans="1:4">
      <c r="A76" s="93"/>
      <c r="D76" s="94"/>
    </row>
    <row r="77" spans="1:4">
      <c r="A77" s="93"/>
      <c r="D77" s="94"/>
    </row>
    <row r="78" spans="1:4">
      <c r="A78" s="93"/>
      <c r="D78" s="94"/>
    </row>
    <row r="79" spans="1:4">
      <c r="A79" s="93"/>
      <c r="D79" s="94"/>
    </row>
    <row r="80" spans="1:4">
      <c r="A80" s="93"/>
      <c r="D80" s="94"/>
    </row>
    <row r="81" spans="1:4">
      <c r="A81" s="93"/>
      <c r="D81" s="94"/>
    </row>
    <row r="82" spans="1:4">
      <c r="A82" s="93"/>
      <c r="D82" s="94"/>
    </row>
    <row r="83" spans="1:4">
      <c r="A83" s="93"/>
      <c r="D83" s="94"/>
    </row>
    <row r="84" spans="1:4">
      <c r="A84" s="93"/>
      <c r="D84" s="94"/>
    </row>
    <row r="85" spans="1:4">
      <c r="A85" s="93"/>
      <c r="D85" s="94"/>
    </row>
    <row r="86" spans="1:4">
      <c r="A86" s="93"/>
      <c r="D86" s="94"/>
    </row>
    <row r="87" spans="1:4">
      <c r="A87" s="93"/>
      <c r="D87" s="94"/>
    </row>
    <row r="88" spans="1:4">
      <c r="A88" s="93"/>
      <c r="D88" s="94"/>
    </row>
    <row r="89" spans="1:4">
      <c r="A89" s="93"/>
      <c r="D89" s="94"/>
    </row>
    <row r="90" spans="1:4">
      <c r="A90" s="93"/>
      <c r="D90" s="94"/>
    </row>
    <row r="91" spans="1:4">
      <c r="A91" s="93"/>
      <c r="D91" s="94"/>
    </row>
    <row r="92" spans="1:4">
      <c r="A92" s="93"/>
      <c r="D92" s="94"/>
    </row>
    <row r="93" spans="1:4">
      <c r="A93" s="93"/>
      <c r="D93" s="94"/>
    </row>
    <row r="94" spans="1:4">
      <c r="A94" s="93"/>
      <c r="D94" s="94"/>
    </row>
    <row r="95" spans="1:4">
      <c r="A95" s="93"/>
      <c r="D95" s="94"/>
    </row>
  </sheetData>
  <mergeCells count="1">
    <mergeCell ref="A2:D2"/>
  </mergeCells>
  <pageMargins left="0.79" right="0.2" top="0.59" bottom="0.79" header="0.28" footer="0.31"/>
  <pageSetup paperSize="9" orientation="landscape" horizontalDpi="600" vertic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2020年政府决算公开目录表</vt:lpstr>
      <vt:lpstr>一般公共收入情况表</vt:lpstr>
      <vt:lpstr>一般公共预算收入决算明细表  </vt:lpstr>
      <vt:lpstr>一般公共支出明细表</vt:lpstr>
      <vt:lpstr>一般公共预算基本支出表</vt:lpstr>
      <vt:lpstr>一般公共预算转移性收支决算表</vt:lpstr>
      <vt:lpstr>一般地方政府债务余额情况表</vt:lpstr>
      <vt:lpstr>政府性基金收入情况表</vt:lpstr>
      <vt:lpstr>政府性基金支出表</vt:lpstr>
      <vt:lpstr>政府性基金预算转移性收支决算表</vt:lpstr>
      <vt:lpstr>专项地方政府专项债务余额情况表</vt:lpstr>
      <vt:lpstr>国有资本经营预算收支决算表</vt:lpstr>
      <vt:lpstr>国有资本经营预算转移性收支决算表</vt:lpstr>
      <vt:lpstr>社保基金收支总表</vt:lpstr>
      <vt:lpstr>专业性较强的名词进行解释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丽</cp:lastModifiedBy>
  <dcterms:created xsi:type="dcterms:W3CDTF">2021-12-27T11:01:00Z</dcterms:created>
  <dcterms:modified xsi:type="dcterms:W3CDTF">2021-12-27T12:10:44Z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3FFA3A23C42343FB9B16311610D86C0B</vt:lpwstr>
  </property>
  <property fmtid="{D5CDD505-2E9C-101B-9397-08002B2CF9AE}" pid="3" name="KSOProductBuildVer">
    <vt:lpwstr>2052-11.1.0.11194</vt:lpwstr>
  </property>
</Properties>
</file>