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3256" windowHeight="12540"/>
  </bookViews>
  <sheets>
    <sheet name="2019年政府决算公开目录表" sheetId="17" r:id="rId1"/>
    <sheet name="01、一般公共收入情况总表" sheetId="1" r:id="rId2"/>
    <sheet name="02、一般公共预算收入决算明细表  " sheetId="15" r:id="rId3"/>
    <sheet name="03、一般公共支出明细表" sheetId="2" r:id="rId4"/>
    <sheet name="04、一般公共预算基本支出表" sheetId="4" r:id="rId5"/>
    <sheet name="05、一般公共预算转移性收支决算表" sheetId="5" r:id="rId6"/>
    <sheet name="06、一般地方政府债务余额情况表" sheetId="6" r:id="rId7"/>
    <sheet name="07、基金收入情况表" sheetId="7" r:id="rId8"/>
    <sheet name="09、政府性基金预算转移性收支决算表" sheetId="10" r:id="rId9"/>
    <sheet name="08、基金支出表" sheetId="8" r:id="rId10"/>
    <sheet name="10、专项地方政府专项债务余额情况表" sheetId="9" r:id="rId11"/>
    <sheet name="11、国有资本经营预算收支决算表" sheetId="11" r:id="rId12"/>
    <sheet name="12、国有资本经营预算转移性收支决算表" sheetId="12" r:id="rId13"/>
    <sheet name="13、社保基金收支总表" sheetId="13" r:id="rId14"/>
    <sheet name="14专业性较强的名词进行解释" sheetId="16" r:id="rId15"/>
  </sheets>
  <externalReferences>
    <externalReference r:id="rId16"/>
  </externalReferences>
  <definedNames>
    <definedName name="_xlnm.Print_Titles" localSheetId="1">'01、一般公共收入情况总表'!$1:$4</definedName>
    <definedName name="_xlnm.Print_Titles" localSheetId="3">'03、一般公共支出明细表'!$1:$4</definedName>
    <definedName name="_xlnm.Print_Titles" localSheetId="7">'07、基金收入情况表'!$1:$4</definedName>
    <definedName name="_xlnm.Print_Titles" localSheetId="9">'08、基金支出表'!$1:$4</definedName>
    <definedName name="_xlnm.Print_Titles" localSheetId="13">'13、社保基金收支总表'!$1:$4</definedName>
  </definedNames>
  <calcPr calcId="114210" fullCalcOnLoad="1" iterate="1"/>
</workbook>
</file>

<file path=xl/calcChain.xml><?xml version="1.0" encoding="utf-8"?>
<calcChain xmlns="http://schemas.openxmlformats.org/spreadsheetml/2006/main">
  <c r="C5" i="15"/>
  <c r="C6"/>
  <c r="C7"/>
  <c r="C8"/>
  <c r="C35"/>
  <c r="C39"/>
  <c r="C42"/>
  <c r="C52"/>
  <c r="C55"/>
  <c r="C56"/>
  <c r="C68"/>
  <c r="C75"/>
  <c r="C92"/>
  <c r="C101"/>
  <c r="C105"/>
  <c r="C111"/>
  <c r="C121"/>
  <c r="C139"/>
  <c r="C144"/>
  <c r="C149"/>
  <c r="C154"/>
  <c r="C159"/>
  <c r="C164"/>
  <c r="C169"/>
  <c r="C174"/>
  <c r="C179"/>
  <c r="C184"/>
  <c r="C189"/>
  <c r="C194"/>
  <c r="C198"/>
  <c r="C221"/>
  <c r="C225"/>
  <c r="C229"/>
  <c r="C238"/>
  <c r="C252"/>
  <c r="C257"/>
  <c r="C263"/>
  <c r="C264"/>
  <c r="C271"/>
  <c r="C276"/>
  <c r="C277"/>
  <c r="C290"/>
  <c r="C299"/>
  <c r="C300"/>
  <c r="C305"/>
  <c r="C314"/>
  <c r="C323"/>
  <c r="C326"/>
  <c r="C329"/>
  <c r="C332"/>
  <c r="C333"/>
  <c r="C337"/>
  <c r="C343"/>
  <c r="C347"/>
  <c r="C350"/>
  <c r="C353"/>
  <c r="C357"/>
  <c r="C358"/>
  <c r="C359"/>
  <c r="C377"/>
  <c r="C380"/>
  <c r="C381"/>
  <c r="C398"/>
  <c r="C402"/>
  <c r="C405"/>
  <c r="C410"/>
  <c r="C412"/>
  <c r="C415"/>
  <c r="C417"/>
  <c r="C419"/>
  <c r="C422"/>
  <c r="C425"/>
  <c r="C428"/>
  <c r="C430"/>
  <c r="C441"/>
  <c r="C444"/>
  <c r="C446"/>
  <c r="C448"/>
  <c r="C450"/>
  <c r="C452"/>
  <c r="C454"/>
  <c r="C457"/>
  <c r="C462"/>
  <c r="C464"/>
  <c r="C469"/>
  <c r="C471"/>
  <c r="C475"/>
  <c r="C477"/>
  <c r="C480"/>
  <c r="C486"/>
  <c r="C492"/>
  <c r="C498"/>
  <c r="C501"/>
  <c r="C504"/>
  <c r="C507"/>
  <c r="C509"/>
  <c r="C512"/>
  <c r="C519"/>
  <c r="C524"/>
  <c r="C532"/>
  <c r="C534"/>
  <c r="C538"/>
  <c r="C547"/>
  <c r="C551"/>
  <c r="C555"/>
  <c r="C559"/>
  <c r="C564"/>
  <c r="C568"/>
  <c r="C572"/>
  <c r="C574"/>
  <c r="C577"/>
  <c r="C579"/>
  <c r="C581"/>
  <c r="C585"/>
  <c r="C588"/>
  <c r="C590"/>
  <c r="C593"/>
  <c r="C595"/>
  <c r="C596"/>
  <c r="C619"/>
  <c r="C626"/>
  <c r="C627"/>
  <c r="C631"/>
  <c r="C634"/>
  <c r="C636"/>
  <c r="C639"/>
  <c r="C645"/>
  <c r="C646"/>
  <c r="C649"/>
  <c r="C658"/>
  <c r="C663"/>
  <c r="C670"/>
  <c r="C674"/>
  <c r="C680"/>
  <c r="C689"/>
  <c r="C694"/>
  <c r="C697"/>
  <c r="C703"/>
  <c r="B5" i="13"/>
  <c r="D5"/>
  <c r="F5"/>
  <c r="G5"/>
  <c r="H5"/>
  <c r="I5"/>
  <c r="J5"/>
  <c r="B6"/>
  <c r="B7"/>
  <c r="B8"/>
  <c r="B9"/>
  <c r="B10"/>
  <c r="B11"/>
  <c r="C11"/>
  <c r="D11"/>
  <c r="E11"/>
  <c r="F11"/>
  <c r="G11"/>
  <c r="H11"/>
  <c r="I11"/>
  <c r="J11"/>
  <c r="B12"/>
  <c r="B13"/>
  <c r="B14"/>
  <c r="B15"/>
  <c r="D15"/>
  <c r="E15"/>
  <c r="F15"/>
  <c r="G15"/>
  <c r="H15"/>
  <c r="I15"/>
  <c r="J15"/>
  <c r="B16"/>
  <c r="B5" i="12"/>
  <c r="D5"/>
  <c r="B12"/>
  <c r="D11"/>
  <c r="D12"/>
  <c r="C5" i="11"/>
  <c r="D5"/>
  <c r="E5"/>
  <c r="H5"/>
  <c r="I5"/>
  <c r="J5"/>
  <c r="C6"/>
  <c r="D6"/>
  <c r="E6"/>
  <c r="H6"/>
  <c r="I6"/>
  <c r="J6"/>
  <c r="C7"/>
  <c r="D7"/>
  <c r="E7"/>
  <c r="H7"/>
  <c r="I7"/>
  <c r="J7"/>
  <c r="C8"/>
  <c r="D8"/>
  <c r="E8"/>
  <c r="H9"/>
  <c r="I9"/>
  <c r="J9"/>
  <c r="H10"/>
  <c r="I10"/>
  <c r="J10"/>
  <c r="H20"/>
  <c r="I20"/>
  <c r="J20"/>
  <c r="H29"/>
  <c r="I29"/>
  <c r="J29"/>
  <c r="H31"/>
  <c r="I31"/>
  <c r="J31"/>
  <c r="H35"/>
  <c r="I35"/>
  <c r="J35"/>
  <c r="C40"/>
  <c r="D40"/>
  <c r="E40"/>
  <c r="C45"/>
  <c r="D45"/>
  <c r="E45"/>
  <c r="C51"/>
  <c r="D51"/>
  <c r="E51"/>
  <c r="B5" i="10"/>
  <c r="D5"/>
  <c r="B10"/>
  <c r="B13"/>
  <c r="D13"/>
  <c r="B14"/>
  <c r="B16"/>
  <c r="D20"/>
  <c r="B22"/>
  <c r="D21"/>
  <c r="D22"/>
  <c r="B5" i="9"/>
  <c r="C5"/>
  <c r="D5"/>
  <c r="E5"/>
  <c r="F5"/>
  <c r="F6"/>
  <c r="F7"/>
  <c r="F8"/>
  <c r="F9"/>
  <c r="F10"/>
  <c r="F11"/>
  <c r="F12"/>
  <c r="F13"/>
  <c r="F14"/>
  <c r="F15"/>
  <c r="F16"/>
  <c r="F17"/>
  <c r="F18"/>
  <c r="F19"/>
  <c r="F20"/>
  <c r="F21"/>
  <c r="F22"/>
  <c r="B5" i="8"/>
  <c r="C5"/>
  <c r="D5"/>
  <c r="C8"/>
  <c r="D8"/>
  <c r="B11"/>
  <c r="C11"/>
  <c r="D11"/>
  <c r="B18"/>
  <c r="C18"/>
  <c r="D18"/>
  <c r="D20"/>
  <c r="D22"/>
  <c r="D23"/>
  <c r="B27"/>
  <c r="C27"/>
  <c r="D27"/>
  <c r="B43"/>
  <c r="C43"/>
  <c r="B50"/>
  <c r="C50"/>
  <c r="D50"/>
  <c r="B56"/>
  <c r="C56"/>
  <c r="D56"/>
  <c r="D58"/>
  <c r="D61"/>
  <c r="D63"/>
  <c r="D66"/>
  <c r="B5" i="7"/>
  <c r="C5"/>
  <c r="D5"/>
  <c r="D6"/>
  <c r="D7"/>
  <c r="D9"/>
  <c r="D10"/>
  <c r="B13"/>
  <c r="C13"/>
  <c r="D13"/>
  <c r="D14"/>
  <c r="D15"/>
  <c r="D16"/>
  <c r="B17"/>
  <c r="C17"/>
  <c r="D17"/>
  <c r="B6" i="6"/>
  <c r="C6"/>
  <c r="H6"/>
  <c r="B7"/>
  <c r="B8"/>
  <c r="C8"/>
  <c r="H8"/>
  <c r="B9"/>
  <c r="C9"/>
  <c r="H9"/>
  <c r="B10"/>
  <c r="C10"/>
  <c r="H10"/>
  <c r="B11"/>
  <c r="C11"/>
  <c r="D11"/>
  <c r="E11"/>
  <c r="F11"/>
  <c r="G11"/>
  <c r="H11"/>
  <c r="I11"/>
  <c r="J11"/>
  <c r="B5" i="5"/>
  <c r="D5"/>
  <c r="B6"/>
  <c r="D6"/>
  <c r="B7"/>
  <c r="D7"/>
  <c r="B14"/>
  <c r="D14"/>
  <c r="B55"/>
  <c r="D55"/>
  <c r="B76"/>
  <c r="D76"/>
  <c r="B81"/>
  <c r="B85"/>
  <c r="D85"/>
  <c r="B86"/>
  <c r="D86"/>
  <c r="B87"/>
  <c r="B92"/>
  <c r="D92"/>
  <c r="B93"/>
  <c r="B102"/>
  <c r="D102"/>
  <c r="B112"/>
  <c r="D109"/>
  <c r="D111"/>
  <c r="D112"/>
  <c r="C6" i="4"/>
  <c r="D6"/>
  <c r="E6"/>
  <c r="F6"/>
  <c r="G6"/>
  <c r="H6"/>
  <c r="C7"/>
  <c r="D7"/>
  <c r="E7"/>
  <c r="F7"/>
  <c r="G7"/>
  <c r="H7"/>
  <c r="C8"/>
  <c r="F8"/>
  <c r="C9"/>
  <c r="F9"/>
  <c r="C10"/>
  <c r="F10"/>
  <c r="C11"/>
  <c r="F11"/>
  <c r="C12"/>
  <c r="D12"/>
  <c r="E12"/>
  <c r="F12"/>
  <c r="G12"/>
  <c r="H12"/>
  <c r="C13"/>
  <c r="F13"/>
  <c r="C14"/>
  <c r="F14"/>
  <c r="C15"/>
  <c r="F15"/>
  <c r="C16"/>
  <c r="F16"/>
  <c r="C17"/>
  <c r="F17"/>
  <c r="C18"/>
  <c r="F18"/>
  <c r="C19"/>
  <c r="F19"/>
  <c r="C20"/>
  <c r="F20"/>
  <c r="C21"/>
  <c r="F21"/>
  <c r="C22"/>
  <c r="F22"/>
  <c r="C23"/>
  <c r="D23"/>
  <c r="E23"/>
  <c r="F23"/>
  <c r="G23"/>
  <c r="H23"/>
  <c r="C24"/>
  <c r="F24"/>
  <c r="C25"/>
  <c r="F25"/>
  <c r="C26"/>
  <c r="F26"/>
  <c r="C27"/>
  <c r="F27"/>
  <c r="C28"/>
  <c r="F28"/>
  <c r="C29"/>
  <c r="F29"/>
  <c r="C30"/>
  <c r="F30"/>
  <c r="C31"/>
  <c r="D31"/>
  <c r="E31"/>
  <c r="F31"/>
  <c r="G31"/>
  <c r="H31"/>
  <c r="C32"/>
  <c r="F32"/>
  <c r="C33"/>
  <c r="F33"/>
  <c r="C34"/>
  <c r="F34"/>
  <c r="C35"/>
  <c r="F35"/>
  <c r="C36"/>
  <c r="F36"/>
  <c r="C37"/>
  <c r="F37"/>
  <c r="C38"/>
  <c r="D38"/>
  <c r="E38"/>
  <c r="F38"/>
  <c r="G38"/>
  <c r="H38"/>
  <c r="C39"/>
  <c r="F39"/>
  <c r="C40"/>
  <c r="F40"/>
  <c r="C41"/>
  <c r="F41"/>
  <c r="C42"/>
  <c r="D42"/>
  <c r="E42"/>
  <c r="F42"/>
  <c r="G42"/>
  <c r="H42"/>
  <c r="C43"/>
  <c r="F43"/>
  <c r="C44"/>
  <c r="F44"/>
  <c r="C45"/>
  <c r="D45"/>
  <c r="E45"/>
  <c r="F45"/>
  <c r="G45"/>
  <c r="H45"/>
  <c r="C46"/>
  <c r="F46"/>
  <c r="C47"/>
  <c r="F47"/>
  <c r="C48"/>
  <c r="F48"/>
  <c r="C49"/>
  <c r="D49"/>
  <c r="E49"/>
  <c r="F49"/>
  <c r="G49"/>
  <c r="H49"/>
  <c r="C50"/>
  <c r="F50"/>
  <c r="C51"/>
  <c r="F51"/>
  <c r="C52"/>
  <c r="D52"/>
  <c r="E52"/>
  <c r="F52"/>
  <c r="G52"/>
  <c r="H52"/>
  <c r="C53"/>
  <c r="F53"/>
  <c r="C54"/>
  <c r="F54"/>
  <c r="C55"/>
  <c r="F55"/>
  <c r="C56"/>
  <c r="F56"/>
  <c r="C57"/>
  <c r="F57"/>
  <c r="C58"/>
  <c r="D58"/>
  <c r="E58"/>
  <c r="F58"/>
  <c r="G58"/>
  <c r="H58"/>
  <c r="C59"/>
  <c r="F59"/>
  <c r="C60"/>
  <c r="F60"/>
  <c r="C61"/>
  <c r="D61"/>
  <c r="E61"/>
  <c r="F61"/>
  <c r="G61"/>
  <c r="H61"/>
  <c r="C62"/>
  <c r="F62"/>
  <c r="C63"/>
  <c r="F63"/>
  <c r="C64"/>
  <c r="F64"/>
  <c r="C65"/>
  <c r="F65"/>
  <c r="C66"/>
  <c r="D66"/>
  <c r="E66"/>
  <c r="F66"/>
  <c r="G66"/>
  <c r="H66"/>
  <c r="C67"/>
  <c r="F67"/>
  <c r="C68"/>
  <c r="F68"/>
  <c r="C69"/>
  <c r="F69"/>
  <c r="C70"/>
  <c r="F70"/>
  <c r="D577" i="2"/>
  <c r="C577"/>
  <c r="B577"/>
  <c r="D576"/>
  <c r="D575"/>
  <c r="D574"/>
  <c r="D572"/>
  <c r="D570"/>
  <c r="D569"/>
  <c r="C569"/>
  <c r="B569"/>
  <c r="D568"/>
  <c r="C568"/>
  <c r="B568"/>
  <c r="D567"/>
  <c r="C567"/>
  <c r="B567"/>
  <c r="D566"/>
  <c r="D565"/>
  <c r="C565"/>
  <c r="B565"/>
  <c r="D564"/>
  <c r="C564"/>
  <c r="B564"/>
  <c r="C561"/>
  <c r="C559"/>
  <c r="C556"/>
  <c r="C551"/>
  <c r="C547"/>
  <c r="C546"/>
  <c r="C544"/>
  <c r="D543"/>
  <c r="D542"/>
  <c r="D541"/>
  <c r="D540"/>
  <c r="C540"/>
  <c r="B540"/>
  <c r="D539"/>
  <c r="C539"/>
  <c r="B539"/>
  <c r="D538"/>
  <c r="D537"/>
  <c r="C537"/>
  <c r="B537"/>
  <c r="D536"/>
  <c r="D535"/>
  <c r="C535"/>
  <c r="B535"/>
  <c r="D534"/>
  <c r="D533"/>
  <c r="D532"/>
  <c r="D531"/>
  <c r="D530"/>
  <c r="D528"/>
  <c r="C528"/>
  <c r="B528"/>
  <c r="D527"/>
  <c r="C527"/>
  <c r="B527"/>
  <c r="D526"/>
  <c r="D525"/>
  <c r="D524"/>
  <c r="C524"/>
  <c r="B524"/>
  <c r="D522"/>
  <c r="D521"/>
  <c r="D520"/>
  <c r="C520"/>
  <c r="B520"/>
  <c r="D519"/>
  <c r="D518"/>
  <c r="D516"/>
  <c r="D515"/>
  <c r="D513"/>
  <c r="D512"/>
  <c r="C512"/>
  <c r="B512"/>
  <c r="D511"/>
  <c r="C511"/>
  <c r="B511"/>
  <c r="C509"/>
  <c r="B509"/>
  <c r="D508"/>
  <c r="D507"/>
  <c r="C507"/>
  <c r="B507"/>
  <c r="D506"/>
  <c r="D505"/>
  <c r="C505"/>
  <c r="B505"/>
  <c r="D504"/>
  <c r="C504"/>
  <c r="B504"/>
  <c r="D503"/>
  <c r="D502"/>
  <c r="C502"/>
  <c r="B502"/>
  <c r="D501"/>
  <c r="D499"/>
  <c r="D498"/>
  <c r="C498"/>
  <c r="B498"/>
  <c r="D497"/>
  <c r="D495"/>
  <c r="D494"/>
  <c r="C494"/>
  <c r="B494"/>
  <c r="D493"/>
  <c r="C493"/>
  <c r="B493"/>
  <c r="C491"/>
  <c r="D490"/>
  <c r="D489"/>
  <c r="D488"/>
  <c r="D487"/>
  <c r="C487"/>
  <c r="B487"/>
  <c r="D486"/>
  <c r="D485"/>
  <c r="C485"/>
  <c r="B485"/>
  <c r="D484"/>
  <c r="D483"/>
  <c r="D482"/>
  <c r="D481"/>
  <c r="D480"/>
  <c r="C480"/>
  <c r="B480"/>
  <c r="D479"/>
  <c r="D478"/>
  <c r="D477"/>
  <c r="C477"/>
  <c r="B477"/>
  <c r="D476"/>
  <c r="C476"/>
  <c r="B476"/>
  <c r="C474"/>
  <c r="B474"/>
  <c r="C472"/>
  <c r="B472"/>
  <c r="C470"/>
  <c r="D469"/>
  <c r="D468"/>
  <c r="D467"/>
  <c r="D466"/>
  <c r="C466"/>
  <c r="B466"/>
  <c r="D465"/>
  <c r="D464"/>
  <c r="D461"/>
  <c r="D460"/>
  <c r="D459"/>
  <c r="D458"/>
  <c r="C458"/>
  <c r="B458"/>
  <c r="D457"/>
  <c r="C457"/>
  <c r="B457"/>
  <c r="D456"/>
  <c r="D455"/>
  <c r="C455"/>
  <c r="B455"/>
  <c r="D454"/>
  <c r="D453"/>
  <c r="D452"/>
  <c r="D450"/>
  <c r="C450"/>
  <c r="B450"/>
  <c r="D449"/>
  <c r="D447"/>
  <c r="D446"/>
  <c r="D445"/>
  <c r="D444"/>
  <c r="C444"/>
  <c r="B444"/>
  <c r="D443"/>
  <c r="D442"/>
  <c r="D441"/>
  <c r="D440"/>
  <c r="D439"/>
  <c r="C439"/>
  <c r="B439"/>
  <c r="D438"/>
  <c r="D436"/>
  <c r="D435"/>
  <c r="D434"/>
  <c r="D433"/>
  <c r="D432"/>
  <c r="C432"/>
  <c r="B432"/>
  <c r="D431"/>
  <c r="D430"/>
  <c r="D429"/>
  <c r="D427"/>
  <c r="D426"/>
  <c r="D424"/>
  <c r="D423"/>
  <c r="D422"/>
  <c r="D421"/>
  <c r="D420"/>
  <c r="D419"/>
  <c r="D418"/>
  <c r="C418"/>
  <c r="B418"/>
  <c r="D417"/>
  <c r="D416"/>
  <c r="D415"/>
  <c r="D414"/>
  <c r="D413"/>
  <c r="D411"/>
  <c r="D410"/>
  <c r="D409"/>
  <c r="D408"/>
  <c r="D407"/>
  <c r="D406"/>
  <c r="D405"/>
  <c r="C405"/>
  <c r="B405"/>
  <c r="D404"/>
  <c r="D403"/>
  <c r="D402"/>
  <c r="D401"/>
  <c r="D399"/>
  <c r="D398"/>
  <c r="D397"/>
  <c r="D396"/>
  <c r="D395"/>
  <c r="D394"/>
  <c r="D393"/>
  <c r="D392"/>
  <c r="D391"/>
  <c r="D390"/>
  <c r="D389"/>
  <c r="C389"/>
  <c r="B389"/>
  <c r="D388"/>
  <c r="C388"/>
  <c r="B388"/>
  <c r="D387"/>
  <c r="D386"/>
  <c r="C386"/>
  <c r="B386"/>
  <c r="D385"/>
  <c r="D384"/>
  <c r="C384"/>
  <c r="B384"/>
  <c r="D383"/>
  <c r="D382"/>
  <c r="C382"/>
  <c r="B382"/>
  <c r="D381"/>
  <c r="D380"/>
  <c r="C380"/>
  <c r="B380"/>
  <c r="D379"/>
  <c r="D378"/>
  <c r="D377"/>
  <c r="D376"/>
  <c r="D375"/>
  <c r="C375"/>
  <c r="B375"/>
  <c r="D374"/>
  <c r="C374"/>
  <c r="B374"/>
  <c r="C372"/>
  <c r="C369"/>
  <c r="D368"/>
  <c r="D367"/>
  <c r="C367"/>
  <c r="B367"/>
  <c r="D366"/>
  <c r="D363"/>
  <c r="C363"/>
  <c r="B363"/>
  <c r="D362"/>
  <c r="D361"/>
  <c r="C361"/>
  <c r="B361"/>
  <c r="D360"/>
  <c r="D359"/>
  <c r="D358"/>
  <c r="C358"/>
  <c r="B358"/>
  <c r="D356"/>
  <c r="D355"/>
  <c r="D353"/>
  <c r="C353"/>
  <c r="B353"/>
  <c r="C351"/>
  <c r="B351"/>
  <c r="D350"/>
  <c r="D349"/>
  <c r="D348"/>
  <c r="D347"/>
  <c r="D346"/>
  <c r="C346"/>
  <c r="B346"/>
  <c r="D345"/>
  <c r="D344"/>
  <c r="C344"/>
  <c r="B344"/>
  <c r="D343"/>
  <c r="D342"/>
  <c r="D341"/>
  <c r="C341"/>
  <c r="B341"/>
  <c r="D340"/>
  <c r="C340"/>
  <c r="B340"/>
  <c r="D339"/>
  <c r="D338"/>
  <c r="C338"/>
  <c r="B338"/>
  <c r="C336"/>
  <c r="C334"/>
  <c r="C332"/>
  <c r="D331"/>
  <c r="D330"/>
  <c r="C330"/>
  <c r="B330"/>
  <c r="D327"/>
  <c r="D326"/>
  <c r="C326"/>
  <c r="B326"/>
  <c r="D325"/>
  <c r="D324"/>
  <c r="D323"/>
  <c r="D322"/>
  <c r="C322"/>
  <c r="B322"/>
  <c r="D321"/>
  <c r="D320"/>
  <c r="D319"/>
  <c r="D318"/>
  <c r="C318"/>
  <c r="B318"/>
  <c r="D317"/>
  <c r="D316"/>
  <c r="C316"/>
  <c r="B316"/>
  <c r="D315"/>
  <c r="D314"/>
  <c r="D313"/>
  <c r="D312"/>
  <c r="C310"/>
  <c r="B310"/>
  <c r="D309"/>
  <c r="D308"/>
  <c r="D307"/>
  <c r="D306"/>
  <c r="D305"/>
  <c r="D304"/>
  <c r="D303"/>
  <c r="C303"/>
  <c r="B303"/>
  <c r="D302"/>
  <c r="D301"/>
  <c r="D300"/>
  <c r="C300"/>
  <c r="B300"/>
  <c r="D299"/>
  <c r="D298"/>
  <c r="D297"/>
  <c r="D296"/>
  <c r="C296"/>
  <c r="B296"/>
  <c r="D295"/>
  <c r="D294"/>
  <c r="D293"/>
  <c r="D292"/>
  <c r="C292"/>
  <c r="B292"/>
  <c r="D291"/>
  <c r="C291"/>
  <c r="B291"/>
  <c r="D290"/>
  <c r="D289"/>
  <c r="C289"/>
  <c r="B289"/>
  <c r="C285"/>
  <c r="C282"/>
  <c r="B282"/>
  <c r="C280"/>
  <c r="B280"/>
  <c r="C276"/>
  <c r="B276"/>
  <c r="D275"/>
  <c r="D274"/>
  <c r="D273"/>
  <c r="C273"/>
  <c r="B273"/>
  <c r="D272"/>
  <c r="D271"/>
  <c r="D270"/>
  <c r="D269"/>
  <c r="C269"/>
  <c r="B269"/>
  <c r="D268"/>
  <c r="D267"/>
  <c r="D266"/>
  <c r="D265"/>
  <c r="D264"/>
  <c r="C264"/>
  <c r="B264"/>
  <c r="D263"/>
  <c r="D262"/>
  <c r="D261"/>
  <c r="D260"/>
  <c r="D259"/>
  <c r="C259"/>
  <c r="B259"/>
  <c r="D257"/>
  <c r="D256"/>
  <c r="D255"/>
  <c r="D254"/>
  <c r="C254"/>
  <c r="B254"/>
  <c r="D253"/>
  <c r="D252"/>
  <c r="D251"/>
  <c r="D250"/>
  <c r="D249"/>
  <c r="C249"/>
  <c r="B249"/>
  <c r="D248"/>
  <c r="D247"/>
  <c r="D246"/>
  <c r="C246"/>
  <c r="B246"/>
  <c r="D245"/>
  <c r="D244"/>
  <c r="D243"/>
  <c r="D242"/>
  <c r="D241"/>
  <c r="C241"/>
  <c r="B241"/>
  <c r="D240"/>
  <c r="D239"/>
  <c r="D238"/>
  <c r="D237"/>
  <c r="C237"/>
  <c r="B237"/>
  <c r="D236"/>
  <c r="D235"/>
  <c r="D233"/>
  <c r="D232"/>
  <c r="D231"/>
  <c r="D230"/>
  <c r="C230"/>
  <c r="B230"/>
  <c r="D229"/>
  <c r="D228"/>
  <c r="D227"/>
  <c r="D226"/>
  <c r="D225"/>
  <c r="D224"/>
  <c r="C224"/>
  <c r="B224"/>
  <c r="D223"/>
  <c r="C223"/>
  <c r="B223"/>
  <c r="D222"/>
  <c r="D221"/>
  <c r="D220"/>
  <c r="D219"/>
  <c r="C219"/>
  <c r="B219"/>
  <c r="D218"/>
  <c r="D216"/>
  <c r="D215"/>
  <c r="C215"/>
  <c r="B215"/>
  <c r="C213"/>
  <c r="D212"/>
  <c r="D211"/>
  <c r="D210"/>
  <c r="D209"/>
  <c r="C209"/>
  <c r="B209"/>
  <c r="D208"/>
  <c r="D207"/>
  <c r="C207"/>
  <c r="B207"/>
  <c r="D206"/>
  <c r="D205"/>
  <c r="D203"/>
  <c r="D202"/>
  <c r="D201"/>
  <c r="D200"/>
  <c r="D199"/>
  <c r="D198"/>
  <c r="D197"/>
  <c r="D196"/>
  <c r="C196"/>
  <c r="B196"/>
  <c r="D195"/>
  <c r="C195"/>
  <c r="B195"/>
  <c r="D194"/>
  <c r="D193"/>
  <c r="C193"/>
  <c r="B193"/>
  <c r="D192"/>
  <c r="D191"/>
  <c r="D190"/>
  <c r="C190"/>
  <c r="B190"/>
  <c r="D189"/>
  <c r="D187"/>
  <c r="C187"/>
  <c r="B187"/>
  <c r="D186"/>
  <c r="D185"/>
  <c r="C185"/>
  <c r="B185"/>
  <c r="D184"/>
  <c r="D183"/>
  <c r="D182"/>
  <c r="C182"/>
  <c r="B182"/>
  <c r="D181"/>
  <c r="C181"/>
  <c r="B181"/>
  <c r="D180"/>
  <c r="D179"/>
  <c r="C179"/>
  <c r="B179"/>
  <c r="D178"/>
  <c r="D177"/>
  <c r="D176"/>
  <c r="C176"/>
  <c r="B176"/>
  <c r="D175"/>
  <c r="D174"/>
  <c r="D173"/>
  <c r="C173"/>
  <c r="B173"/>
  <c r="D172"/>
  <c r="D171"/>
  <c r="D170"/>
  <c r="D169"/>
  <c r="D168"/>
  <c r="C168"/>
  <c r="B168"/>
  <c r="D167"/>
  <c r="D166"/>
  <c r="D165"/>
  <c r="C165"/>
  <c r="B165"/>
  <c r="D164"/>
  <c r="D163"/>
  <c r="D162"/>
  <c r="D161"/>
  <c r="D160"/>
  <c r="D159"/>
  <c r="C159"/>
  <c r="B159"/>
  <c r="D158"/>
  <c r="D157"/>
  <c r="D156"/>
  <c r="C156"/>
  <c r="B156"/>
  <c r="D155"/>
  <c r="C155"/>
  <c r="B155"/>
  <c r="D153"/>
  <c r="D152"/>
  <c r="D151"/>
  <c r="D150"/>
  <c r="D149"/>
  <c r="D148"/>
  <c r="C148"/>
  <c r="B148"/>
  <c r="D147"/>
  <c r="D144"/>
  <c r="D143"/>
  <c r="C143"/>
  <c r="B143"/>
  <c r="D142"/>
  <c r="D140"/>
  <c r="D139"/>
  <c r="C139"/>
  <c r="B139"/>
  <c r="D138"/>
  <c r="D136"/>
  <c r="D135"/>
  <c r="D134"/>
  <c r="D133"/>
  <c r="D132"/>
  <c r="D131"/>
  <c r="D130"/>
  <c r="D129"/>
  <c r="C129"/>
  <c r="B129"/>
  <c r="D128"/>
  <c r="D127"/>
  <c r="D126"/>
  <c r="D125"/>
  <c r="C125"/>
  <c r="B125"/>
  <c r="D124"/>
  <c r="C124"/>
  <c r="B124"/>
  <c r="D118"/>
  <c r="C118"/>
  <c r="B118"/>
  <c r="D117"/>
  <c r="C117"/>
  <c r="B117"/>
  <c r="D115"/>
  <c r="D114"/>
  <c r="D113"/>
  <c r="C113"/>
  <c r="B113"/>
  <c r="C109"/>
  <c r="D108"/>
  <c r="D107"/>
  <c r="D106"/>
  <c r="D105"/>
  <c r="C105"/>
  <c r="B105"/>
  <c r="D104"/>
  <c r="D102"/>
  <c r="D101"/>
  <c r="C101"/>
  <c r="B101"/>
  <c r="D100"/>
  <c r="D99"/>
  <c r="D98"/>
  <c r="D97"/>
  <c r="C97"/>
  <c r="B97"/>
  <c r="D96"/>
  <c r="D95"/>
  <c r="D94"/>
  <c r="D93"/>
  <c r="D92"/>
  <c r="C92"/>
  <c r="B92"/>
  <c r="D91"/>
  <c r="D90"/>
  <c r="D89"/>
  <c r="C89"/>
  <c r="B89"/>
  <c r="D88"/>
  <c r="D87"/>
  <c r="D86"/>
  <c r="D85"/>
  <c r="C85"/>
  <c r="B85"/>
  <c r="D83"/>
  <c r="D82"/>
  <c r="C82"/>
  <c r="B82"/>
  <c r="D81"/>
  <c r="D80"/>
  <c r="D79"/>
  <c r="C79"/>
  <c r="B79"/>
  <c r="D78"/>
  <c r="D77"/>
  <c r="C77"/>
  <c r="B77"/>
  <c r="D76"/>
  <c r="D75"/>
  <c r="D74"/>
  <c r="C74"/>
  <c r="B74"/>
  <c r="D73"/>
  <c r="D72"/>
  <c r="D71"/>
  <c r="D70"/>
  <c r="D69"/>
  <c r="C69"/>
  <c r="B69"/>
  <c r="D68"/>
  <c r="D67"/>
  <c r="D65"/>
  <c r="D64"/>
  <c r="C64"/>
  <c r="B64"/>
  <c r="D63"/>
  <c r="D62"/>
  <c r="D61"/>
  <c r="D60"/>
  <c r="D59"/>
  <c r="C59"/>
  <c r="B59"/>
  <c r="D58"/>
  <c r="D57"/>
  <c r="D55"/>
  <c r="D54"/>
  <c r="C54"/>
  <c r="B54"/>
  <c r="D53"/>
  <c r="D52"/>
  <c r="D51"/>
  <c r="D50"/>
  <c r="D49"/>
  <c r="C49"/>
  <c r="B49"/>
  <c r="D48"/>
  <c r="D47"/>
  <c r="D46"/>
  <c r="D45"/>
  <c r="D44"/>
  <c r="C44"/>
  <c r="B44"/>
  <c r="D43"/>
  <c r="D42"/>
  <c r="C42"/>
  <c r="B42"/>
  <c r="D41"/>
  <c r="D39"/>
  <c r="D38"/>
  <c r="D37"/>
  <c r="D36"/>
  <c r="C36"/>
  <c r="B36"/>
  <c r="D35"/>
  <c r="D34"/>
  <c r="D32"/>
  <c r="D31"/>
  <c r="D30"/>
  <c r="C30"/>
  <c r="B30"/>
  <c r="D29"/>
  <c r="D28"/>
  <c r="D27"/>
  <c r="D26"/>
  <c r="D25"/>
  <c r="D24"/>
  <c r="C24"/>
  <c r="B24"/>
  <c r="D23"/>
  <c r="D22"/>
  <c r="D21"/>
  <c r="D20"/>
  <c r="D19"/>
  <c r="D18"/>
  <c r="D17"/>
  <c r="D16"/>
  <c r="C16"/>
  <c r="B16"/>
  <c r="D15"/>
  <c r="D13"/>
  <c r="D12"/>
  <c r="D11"/>
  <c r="C11"/>
  <c r="B11"/>
  <c r="D10"/>
  <c r="D9"/>
  <c r="D8"/>
  <c r="D7"/>
  <c r="D6"/>
  <c r="C6"/>
  <c r="B6"/>
  <c r="D5"/>
  <c r="C5"/>
  <c r="B5"/>
  <c r="D83" i="1"/>
  <c r="C83"/>
  <c r="B83"/>
  <c r="D82"/>
  <c r="D80"/>
  <c r="D79"/>
  <c r="D78"/>
  <c r="D77"/>
  <c r="D56"/>
  <c r="D53"/>
  <c r="D52"/>
  <c r="D51"/>
  <c r="D49"/>
  <c r="D47"/>
  <c r="D46"/>
  <c r="D45"/>
  <c r="D44"/>
  <c r="D43"/>
  <c r="D41"/>
  <c r="D40"/>
  <c r="D39"/>
  <c r="D38"/>
  <c r="D37"/>
  <c r="C37"/>
  <c r="B37"/>
  <c r="D36"/>
  <c r="D35"/>
  <c r="D34"/>
  <c r="D33"/>
  <c r="D32"/>
  <c r="D31"/>
  <c r="C31"/>
  <c r="B31"/>
  <c r="D30"/>
  <c r="C30"/>
  <c r="B30"/>
  <c r="D29"/>
  <c r="C29"/>
  <c r="B29"/>
  <c r="D28"/>
  <c r="D27"/>
  <c r="D26"/>
  <c r="D25"/>
  <c r="D23"/>
  <c r="D22"/>
  <c r="D21"/>
  <c r="D20"/>
  <c r="C20"/>
  <c r="B20"/>
  <c r="D18"/>
  <c r="D17"/>
  <c r="D16"/>
  <c r="D15"/>
  <c r="D14"/>
  <c r="D13"/>
  <c r="D12"/>
  <c r="D11"/>
  <c r="D10"/>
  <c r="D9"/>
  <c r="D8"/>
  <c r="D7"/>
  <c r="D6"/>
  <c r="D5"/>
  <c r="C5"/>
  <c r="B5"/>
</calcChain>
</file>

<file path=xl/sharedStrings.xml><?xml version="1.0" encoding="utf-8"?>
<sst xmlns="http://schemas.openxmlformats.org/spreadsheetml/2006/main" count="2002" uniqueCount="1722">
  <si>
    <t>交城县二○一九年一般公共预算收入情况表</t>
    <phoneticPr fontId="9" type="noConversion"/>
  </si>
  <si>
    <t>表一：交城县一般公共收入情况总表</t>
    <phoneticPr fontId="9" type="noConversion"/>
  </si>
  <si>
    <t xml:space="preserve">表二：交城县一般公共预算收入决算明细表  </t>
    <phoneticPr fontId="9" type="noConversion"/>
  </si>
  <si>
    <t>表三：交城县一般公共支出明细表</t>
    <phoneticPr fontId="9" type="noConversion"/>
  </si>
  <si>
    <t>表四：交城县一般公共预算基本支出表</t>
    <phoneticPr fontId="9" type="noConversion"/>
  </si>
  <si>
    <t>表五：交城县一般公共预算转移性收支决算表</t>
    <phoneticPr fontId="9" type="noConversion"/>
  </si>
  <si>
    <r>
      <t>表六：交城县</t>
    </r>
    <r>
      <rPr>
        <sz val="12"/>
        <rFont val="宋体"/>
        <charset val="134"/>
      </rPr>
      <t>一般地方政府债务余额情况表</t>
    </r>
    <phoneticPr fontId="9" type="noConversion"/>
  </si>
  <si>
    <t>表七：交城县政府性基金收入情况表</t>
    <phoneticPr fontId="9" type="noConversion"/>
  </si>
  <si>
    <r>
      <t>表八：交城县政府性</t>
    </r>
    <r>
      <rPr>
        <sz val="12"/>
        <rFont val="宋体"/>
        <charset val="134"/>
      </rPr>
      <t>基金支出表</t>
    </r>
    <phoneticPr fontId="9" type="noConversion"/>
  </si>
  <si>
    <r>
      <t>表九：交城县</t>
    </r>
    <r>
      <rPr>
        <sz val="12"/>
        <rFont val="宋体"/>
        <charset val="134"/>
      </rPr>
      <t>政府性基金预算转移性收支决算表</t>
    </r>
    <phoneticPr fontId="9" type="noConversion"/>
  </si>
  <si>
    <r>
      <t>表十：交城县</t>
    </r>
    <r>
      <rPr>
        <sz val="12"/>
        <rFont val="宋体"/>
        <charset val="134"/>
      </rPr>
      <t>专项地方政府专项债务余额情况表</t>
    </r>
    <phoneticPr fontId="9" type="noConversion"/>
  </si>
  <si>
    <r>
      <t>表十一：交城县</t>
    </r>
    <r>
      <rPr>
        <sz val="12"/>
        <rFont val="宋体"/>
        <charset val="134"/>
      </rPr>
      <t>国有资本经营预算收支决算表</t>
    </r>
    <phoneticPr fontId="9" type="noConversion"/>
  </si>
  <si>
    <r>
      <t>表十二：交城县</t>
    </r>
    <r>
      <rPr>
        <sz val="12"/>
        <rFont val="宋体"/>
        <charset val="134"/>
      </rPr>
      <t>国有资本经营预算转移性收支决算表</t>
    </r>
    <phoneticPr fontId="9" type="noConversion"/>
  </si>
  <si>
    <t>表十三：交城县社会保险基金收支总表</t>
    <phoneticPr fontId="9" type="noConversion"/>
  </si>
  <si>
    <t>表十四：专业性较强的名词解释</t>
    <phoneticPr fontId="9" type="noConversion"/>
  </si>
  <si>
    <t>2019年政府决算公开目录表</t>
    <phoneticPr fontId="9" type="noConversion"/>
  </si>
  <si>
    <t>表一</t>
  </si>
  <si>
    <t>单位：万元</t>
  </si>
  <si>
    <t>收入项目</t>
  </si>
  <si>
    <t>2018年同期数</t>
  </si>
  <si>
    <t>2019年完成数</t>
  </si>
  <si>
    <t>为去年同期的%</t>
  </si>
  <si>
    <t>备注</t>
  </si>
  <si>
    <t>一、税收收入</t>
  </si>
  <si>
    <t>1、增值税</t>
  </si>
  <si>
    <t>2、环保税</t>
  </si>
  <si>
    <t>3、企业所得税</t>
  </si>
  <si>
    <t>4、个人所得税</t>
  </si>
  <si>
    <t>5、资源税</t>
  </si>
  <si>
    <t>6、城市维护建设税</t>
  </si>
  <si>
    <t>7、房产税</t>
  </si>
  <si>
    <t>8、印花税</t>
  </si>
  <si>
    <t>9、城镇土地使用税</t>
  </si>
  <si>
    <t>10、土地增值税</t>
  </si>
  <si>
    <t>11、车船税</t>
  </si>
  <si>
    <t>12、耕地占用税</t>
  </si>
  <si>
    <t>13、契税</t>
  </si>
  <si>
    <t>14.其他税收收入</t>
  </si>
  <si>
    <t>二、非税收入</t>
  </si>
  <si>
    <t>1、专项收入</t>
  </si>
  <si>
    <t>2、行政事业性收费收入</t>
  </si>
  <si>
    <t>3、罚没收入</t>
  </si>
  <si>
    <t>4、国有资本经营收入</t>
  </si>
  <si>
    <t>5、国有资源（资产）有偿使用收入</t>
  </si>
  <si>
    <t>6、捐赠收入</t>
  </si>
  <si>
    <t>7、政府住房基金收入</t>
  </si>
  <si>
    <t>8、其他收入</t>
  </si>
  <si>
    <t>一般公共预算收入合计</t>
  </si>
  <si>
    <t>三、上级补助收入</t>
  </si>
  <si>
    <t>1、返还性收入</t>
  </si>
  <si>
    <t xml:space="preserve">      增值税税收返还收入 </t>
  </si>
  <si>
    <t xml:space="preserve">      所得税基数返还收入</t>
  </si>
  <si>
    <t xml:space="preserve">      成品油价格和税费改革税收返还收入</t>
  </si>
  <si>
    <t xml:space="preserve">      消费税税收返还收入</t>
  </si>
  <si>
    <t xml:space="preserve">      增值税“五五分享”税收返还收入 </t>
  </si>
  <si>
    <t>2、一般性转移支付收入</t>
  </si>
  <si>
    <t xml:space="preserve">      体制补助收入</t>
  </si>
  <si>
    <t xml:space="preserve">    均衡性转移支付收入</t>
  </si>
  <si>
    <t xml:space="preserve">    县级基本财力保障机制奖补资金收入</t>
  </si>
  <si>
    <t xml:space="preserve">    结算补助收入</t>
  </si>
  <si>
    <t xml:space="preserve">    资源枯竭型城市转移支付补助收入</t>
  </si>
  <si>
    <t xml:space="preserve">    企业事业单位划转补助收入</t>
  </si>
  <si>
    <t xml:space="preserve">    成品油税费改革转移支付补助收入</t>
  </si>
  <si>
    <t xml:space="preserve">    基层公检法司转移支付收入</t>
  </si>
  <si>
    <t xml:space="preserve">    城乡义务教育转移支付收入</t>
  </si>
  <si>
    <t xml:space="preserve">    基本养老金转移支付收入</t>
  </si>
  <si>
    <t xml:space="preserve">    城乡居民基本医疗保险转移支付收入</t>
  </si>
  <si>
    <t xml:space="preserve">    农村综合改革转移支付收入</t>
  </si>
  <si>
    <t xml:space="preserve">    产粮(油)大县奖励资金收入</t>
  </si>
  <si>
    <t xml:space="preserve">    重点生态功能区转移支付收入</t>
  </si>
  <si>
    <t xml:space="preserve">    固定数额补助收入</t>
  </si>
  <si>
    <t xml:space="preserve">    革命老区转移支付收入</t>
  </si>
  <si>
    <t xml:space="preserve">    民族地区转移支付收入</t>
  </si>
  <si>
    <t xml:space="preserve">    边境地区转移支付收入</t>
  </si>
  <si>
    <t xml:space="preserve">    贫困地区转移支付收入</t>
  </si>
  <si>
    <t xml:space="preserve">    一般公共服务共同财政事权转移支付收入  </t>
  </si>
  <si>
    <t xml:space="preserve">    外交共同财政事权转移支付收入  </t>
  </si>
  <si>
    <t xml:space="preserve">    国防共同财政事权转移支付收入  </t>
  </si>
  <si>
    <t xml:space="preserve">    公共安全共同财政事权转移支付收入  </t>
  </si>
  <si>
    <t xml:space="preserve">    教育共同财政事权转移支付收入  </t>
  </si>
  <si>
    <t xml:space="preserve">    科学技术共同财政事权转移支付收入  </t>
  </si>
  <si>
    <t xml:space="preserve">    文化旅游体育与传媒共同财政事权转移支付收入  </t>
  </si>
  <si>
    <t xml:space="preserve">    社会保障和就业共同财政事权转移支付收入  </t>
  </si>
  <si>
    <t xml:space="preserve">    卫生健康共同财政事权转移支付收入  </t>
  </si>
  <si>
    <t xml:space="preserve">    节能环保共同财政事权转移支付收入  </t>
  </si>
  <si>
    <t xml:space="preserve">    城乡社区共同财政事权转移支付收入  </t>
  </si>
  <si>
    <t xml:space="preserve">    农林水共同财政事权转移支付收入  </t>
  </si>
  <si>
    <t xml:space="preserve">    交通运输共同财政事权转移支付收入  </t>
  </si>
  <si>
    <t xml:space="preserve">    资源勘探信息等共同财政事权转移支付收入  </t>
  </si>
  <si>
    <t xml:space="preserve">    商业服务业等共同财政事权转移支付收入  </t>
  </si>
  <si>
    <t xml:space="preserve">    金融共同财政事权转移支付收入  </t>
  </si>
  <si>
    <t xml:space="preserve">    自然资源海洋气象等共同财政事权转移支付收入  </t>
  </si>
  <si>
    <t xml:space="preserve">    住房保障共同财政事权转移支付收入  </t>
  </si>
  <si>
    <t xml:space="preserve">    粮油物资储备共同财政事权转移支付收入  </t>
  </si>
  <si>
    <t xml:space="preserve">    其他共同财政事权转移支付收入  </t>
  </si>
  <si>
    <t xml:space="preserve">    其他一般性转移支付收入</t>
  </si>
  <si>
    <t>3、专项转移支付收入</t>
  </si>
  <si>
    <t>四、债务转贷收入</t>
  </si>
  <si>
    <t>五、上年结余收入</t>
  </si>
  <si>
    <t>六、调入资金（基金转列）</t>
  </si>
  <si>
    <t>七、调入预算稳定调节基金</t>
  </si>
  <si>
    <t>一般公共预算收入总计</t>
  </si>
  <si>
    <t>表三</t>
  </si>
  <si>
    <t>交城县二○一九年一般公共预算支出明细表</t>
  </si>
  <si>
    <t>项目</t>
  </si>
  <si>
    <t xml:space="preserve">2018年执行数 </t>
  </si>
  <si>
    <t>2019年执行数</t>
  </si>
  <si>
    <t>一、一般公共服务支出</t>
  </si>
  <si>
    <t xml:space="preserve">  人大事务</t>
  </si>
  <si>
    <t xml:space="preserve">    行政运行</t>
  </si>
  <si>
    <t xml:space="preserve">    人大会议</t>
  </si>
  <si>
    <t xml:space="preserve">    代表工作</t>
  </si>
  <si>
    <t xml:space="preserve">    其他人大事务支出</t>
  </si>
  <si>
    <t xml:space="preserve">  政协事务</t>
  </si>
  <si>
    <t xml:space="preserve">    政协会议</t>
  </si>
  <si>
    <t xml:space="preserve">    事业运行</t>
  </si>
  <si>
    <t xml:space="preserve">    其他政协事务支出</t>
  </si>
  <si>
    <t xml:space="preserve">  政府办公厅(室)及相关机构事务</t>
  </si>
  <si>
    <t xml:space="preserve">    一般行政管理事务</t>
  </si>
  <si>
    <t xml:space="preserve">    机关服务</t>
  </si>
  <si>
    <t xml:space="preserve">    政务公开审批</t>
  </si>
  <si>
    <t xml:space="preserve">    信访事务</t>
  </si>
  <si>
    <t xml:space="preserve">    其他政府办公厅(室)及相关机构事务支出</t>
  </si>
  <si>
    <t xml:space="preserve">  发展与改革事务</t>
  </si>
  <si>
    <t xml:space="preserve">    社会事业发展规划</t>
  </si>
  <si>
    <t xml:space="preserve">    经济体制改革研究</t>
  </si>
  <si>
    <t xml:space="preserve">    其他发展与改革事务</t>
  </si>
  <si>
    <t xml:space="preserve">  统计信息事务</t>
  </si>
  <si>
    <t xml:space="preserve">    专项统计业务</t>
  </si>
  <si>
    <t xml:space="preserve">    专项普查活动</t>
  </si>
  <si>
    <t xml:space="preserve">    其他统计信息事务</t>
  </si>
  <si>
    <t xml:space="preserve">  财政事务</t>
  </si>
  <si>
    <t xml:space="preserve">    财政委托业务</t>
  </si>
  <si>
    <t xml:space="preserve">    财政监察</t>
  </si>
  <si>
    <t xml:space="preserve">    其他财政事务支出</t>
  </si>
  <si>
    <t xml:space="preserve">  税收事务</t>
  </si>
  <si>
    <t xml:space="preserve">    其他税收事务支出</t>
  </si>
  <si>
    <t xml:space="preserve">  审计事务</t>
  </si>
  <si>
    <t xml:space="preserve">    审计业务</t>
  </si>
  <si>
    <t xml:space="preserve">  人力资源事务</t>
  </si>
  <si>
    <t xml:space="preserve">    军队转业干部安置</t>
  </si>
  <si>
    <t xml:space="preserve">    其他人力资源事务支出</t>
  </si>
  <si>
    <t xml:space="preserve">  纪检监察事务</t>
  </si>
  <si>
    <t xml:space="preserve">    其他纪检监察事务支出</t>
  </si>
  <si>
    <t xml:space="preserve">  商贸事务</t>
  </si>
  <si>
    <t xml:space="preserve">    招商引资</t>
  </si>
  <si>
    <t xml:space="preserve">    其他商贸事务支出</t>
  </si>
  <si>
    <t xml:space="preserve">  工商行政管理事务</t>
  </si>
  <si>
    <t xml:space="preserve">    其他工商行政管理事务支出</t>
  </si>
  <si>
    <t xml:space="preserve">  质量技术监督与检验检疫事务</t>
  </si>
  <si>
    <t xml:space="preserve">    标准化管理</t>
  </si>
  <si>
    <t xml:space="preserve">    其他质量技术监督与检验检疫事务支出</t>
  </si>
  <si>
    <t xml:space="preserve">  宗教事务</t>
  </si>
  <si>
    <t xml:space="preserve">    其他宗教事务支出</t>
  </si>
  <si>
    <t xml:space="preserve">  港澳台侨事务</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</si>
  <si>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</si>
  <si>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</si>
  <si>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</si>
  <si>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</si>
  <si>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</si>
  <si>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</si>
  <si>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其他群众团体事务支出</t>
  </si>
  <si>
    <t xml:space="preserve">  党委办公厅(室)及相关机构事务</t>
  </si>
  <si>
    <t xml:space="preserve">  组织事务</t>
  </si>
  <si>
    <t xml:space="preserve">    其他组织事务支出</t>
  </si>
  <si>
    <t xml:space="preserve">  宣传事务</t>
  </si>
  <si>
    <t xml:space="preserve">    其他宣传事务支出</t>
  </si>
  <si>
    <t xml:space="preserve">  统战事务</t>
  </si>
  <si>
    <t xml:space="preserve">    宗教事务</t>
  </si>
  <si>
    <t xml:space="preserve">    其他统战事务支出 </t>
  </si>
  <si>
    <t xml:space="preserve">  其他共产党事务支出(款)</t>
  </si>
  <si>
    <t xml:space="preserve">    其他共产党事务支出(项)</t>
  </si>
  <si>
    <t xml:space="preserve">  市场监督管理事务</t>
  </si>
  <si>
    <t xml:space="preserve">    其他市场监督管理事务</t>
  </si>
  <si>
    <t xml:space="preserve">  其他一般公共服务支出(款)</t>
  </si>
  <si>
    <t xml:space="preserve">    国家赔偿费用支出</t>
  </si>
  <si>
    <t xml:space="preserve">    其他一般公共服务支出(项)</t>
  </si>
  <si>
    <t>二、外交支出</t>
  </si>
  <si>
    <t>三、国防支出</t>
  </si>
  <si>
    <t xml:space="preserve">  国防动员</t>
  </si>
  <si>
    <t xml:space="preserve">    兵役征集</t>
  </si>
  <si>
    <t xml:space="preserve">    人民防空</t>
  </si>
  <si>
    <t xml:space="preserve">    预备役部队</t>
  </si>
  <si>
    <t xml:space="preserve">    民兵</t>
  </si>
  <si>
    <t xml:space="preserve"> 其他国防支出</t>
  </si>
  <si>
    <t>四、公共安全支出</t>
  </si>
  <si>
    <t xml:space="preserve">  武装警察部队</t>
  </si>
  <si>
    <t xml:space="preserve">    武装警察部队(项)</t>
  </si>
  <si>
    <t xml:space="preserve">    消防</t>
  </si>
  <si>
    <t xml:space="preserve">    其他武装警察支出</t>
  </si>
  <si>
    <t xml:space="preserve">  公安</t>
  </si>
  <si>
    <t xml:space="preserve">    刑事侦查</t>
  </si>
  <si>
    <t xml:space="preserve">    禁毒管理</t>
  </si>
  <si>
    <t xml:space="preserve">    国内安全保卫</t>
  </si>
  <si>
    <t xml:space="preserve">    道路交通管理</t>
  </si>
  <si>
    <t xml:space="preserve">    拘押收教场所管理</t>
  </si>
  <si>
    <t xml:space="preserve">    执法办案</t>
  </si>
  <si>
    <t xml:space="preserve">    其他公安支出</t>
  </si>
  <si>
    <t xml:space="preserve">  检察</t>
  </si>
  <si>
    <t xml:space="preserve">    其他检察支出</t>
  </si>
  <si>
    <t xml:space="preserve">  法院</t>
  </si>
  <si>
    <t xml:space="preserve">    其他法院支出</t>
  </si>
  <si>
    <t xml:space="preserve">  司法</t>
  </si>
  <si>
    <t xml:space="preserve">    律师公证管理</t>
  </si>
  <si>
    <t xml:space="preserve">    法律援助</t>
  </si>
  <si>
    <t xml:space="preserve">    其他司法支出</t>
  </si>
  <si>
    <r>
      <t xml:space="preserve">  </t>
    </r>
    <r>
      <rPr>
        <b/>
        <sz val="14"/>
        <rFont val="仿宋_GB2312"/>
        <family val="3"/>
        <charset val="134"/>
      </rPr>
      <t>其他公共安全支出</t>
    </r>
  </si>
  <si>
    <t>五、教育支出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</si>
  <si>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</si>
  <si>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</si>
  <si>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</si>
  <si>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</si>
  <si>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</si>
  <si>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</si>
  <si>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</si>
  <si>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其他普通教育支出</t>
  </si>
  <si>
    <t xml:space="preserve">  职业教育</t>
  </si>
  <si>
    <t xml:space="preserve">    职业高中教育</t>
  </si>
  <si>
    <t xml:space="preserve">    其他职业教育支出</t>
  </si>
  <si>
    <t xml:space="preserve">  成人教育</t>
  </si>
  <si>
    <t xml:space="preserve">    成人广播电视教育</t>
  </si>
  <si>
    <t xml:space="preserve">    其他成人教育支出</t>
  </si>
  <si>
    <r>
      <t xml:space="preserve">  </t>
    </r>
    <r>
      <rPr>
        <b/>
        <sz val="14"/>
        <rFont val="仿宋_GB2312"/>
        <family val="3"/>
        <charset val="134"/>
      </rPr>
      <t>特殊教育</t>
    </r>
  </si>
  <si>
    <t xml:space="preserve">     特殊学校教育</t>
  </si>
  <si>
    <t xml:space="preserve">  进修及培训</t>
  </si>
  <si>
    <t xml:space="preserve">    教师进修</t>
  </si>
  <si>
    <t xml:space="preserve">    干部教育</t>
  </si>
  <si>
    <t xml:space="preserve">  教育费附加安排的支出</t>
  </si>
  <si>
    <t xml:space="preserve">    农村中小学校舍建设</t>
  </si>
  <si>
    <t xml:space="preserve">    其他教育费附加安排的支出</t>
  </si>
  <si>
    <t xml:space="preserve">  其他教育支出(款)</t>
  </si>
  <si>
    <t xml:space="preserve">    其他教育支出(项)</t>
  </si>
  <si>
    <t>六、科学技术支出</t>
  </si>
  <si>
    <t xml:space="preserve">  科学技术管理事务</t>
  </si>
  <si>
    <t xml:space="preserve">    其他科学技术管理事务支出</t>
  </si>
  <si>
    <t xml:space="preserve">  应用研究</t>
  </si>
  <si>
    <t xml:space="preserve">   其他应用研究支出</t>
  </si>
  <si>
    <t xml:space="preserve">  技术研究与开发</t>
  </si>
  <si>
    <t xml:space="preserve">    应用技术研究与开发</t>
  </si>
  <si>
    <t xml:space="preserve">    其他技术研究与开发支出</t>
  </si>
  <si>
    <t xml:space="preserve">  科学技术普及</t>
  </si>
  <si>
    <t xml:space="preserve">    机构运行</t>
  </si>
  <si>
    <t xml:space="preserve">    其他科学技术普及支出</t>
  </si>
  <si>
    <t xml:space="preserve">  其他科学技术支出(款)</t>
  </si>
  <si>
    <t xml:space="preserve">    其他科学技术支出(项)</t>
  </si>
  <si>
    <t>七、文化体育与传媒支出</t>
  </si>
  <si>
    <t xml:space="preserve">  文化</t>
  </si>
  <si>
    <t xml:space="preserve">    图书馆</t>
  </si>
  <si>
    <t xml:space="preserve">    艺术表演场所</t>
  </si>
  <si>
    <t xml:space="preserve">    艺术表演团体</t>
  </si>
  <si>
    <t xml:space="preserve">    文化活动</t>
  </si>
  <si>
    <t xml:space="preserve">    群众文化</t>
  </si>
  <si>
    <t xml:space="preserve">    文化创作与保护</t>
  </si>
  <si>
    <t xml:space="preserve">    旅游宣传</t>
  </si>
  <si>
    <t xml:space="preserve">    文化和旅游市场管理</t>
  </si>
  <si>
    <t xml:space="preserve">    其他文化支出</t>
  </si>
  <si>
    <t xml:space="preserve">  文物</t>
  </si>
  <si>
    <t xml:space="preserve">    文物保护</t>
  </si>
  <si>
    <t xml:space="preserve">  体育</t>
  </si>
  <si>
    <t xml:space="preserve">    群众体育</t>
  </si>
  <si>
    <t xml:space="preserve">    体育场馆</t>
  </si>
  <si>
    <t xml:space="preserve">  新闻出版</t>
  </si>
  <si>
    <t xml:space="preserve">    电影</t>
  </si>
  <si>
    <t xml:space="preserve">  广播影视</t>
  </si>
  <si>
    <t xml:space="preserve">    其他广播影视支出</t>
  </si>
  <si>
    <t xml:space="preserve">  其他文化体育与传媒支出(款)</t>
  </si>
  <si>
    <t xml:space="preserve">    宣传文化发展专项支出</t>
  </si>
  <si>
    <t xml:space="preserve">    文化产业发展专项支出</t>
  </si>
  <si>
    <t xml:space="preserve">    其他文化体育与传媒支出(项)</t>
  </si>
  <si>
    <t>八、社会保障和就业支出</t>
  </si>
  <si>
    <t xml:space="preserve">  人力资源和社会保障管理事务</t>
  </si>
  <si>
    <t xml:space="preserve">    劳动保障监察</t>
  </si>
  <si>
    <t xml:space="preserve">    就业管理事务</t>
  </si>
  <si>
    <t xml:space="preserve">    社会保险经办机构</t>
  </si>
  <si>
    <t xml:space="preserve">    其他人力资源和社会保障管理事务支出</t>
  </si>
  <si>
    <t xml:space="preserve">  民政管理事务</t>
  </si>
  <si>
    <t xml:space="preserve">    拥军优属</t>
  </si>
  <si>
    <t xml:space="preserve">    老龄事务 </t>
  </si>
  <si>
    <t xml:space="preserve">    民间组织管理</t>
  </si>
  <si>
    <t xml:space="preserve">    基层政权和社区建设</t>
  </si>
  <si>
    <t xml:space="preserve">    其他民政管理事务支出</t>
  </si>
  <si>
    <t xml:space="preserve">  财政对社会保险基金的补助</t>
  </si>
  <si>
    <t xml:space="preserve">    财政对企业职工基本养老保险基金的补助</t>
  </si>
  <si>
    <t xml:space="preserve">    财政对城乡居民基本养老保险基金的补助</t>
  </si>
  <si>
    <t xml:space="preserve">    财政对其他社会保险基金的补助</t>
  </si>
  <si>
    <t xml:space="preserve">  行政事业单位离退休</t>
  </si>
  <si>
    <t xml:space="preserve">    事业单位离退休</t>
  </si>
  <si>
    <t xml:space="preserve">    对机关事业单位基本养老保险基金的补助</t>
  </si>
  <si>
    <t xml:space="preserve">    离退休人员管理机构</t>
  </si>
  <si>
    <t xml:space="preserve">    其他行政事业单位离退休支出</t>
  </si>
  <si>
    <t xml:space="preserve">  就业补助</t>
  </si>
  <si>
    <t xml:space="preserve">    小额担保贷款贴息</t>
  </si>
  <si>
    <t xml:space="preserve">    其他就业补助支出</t>
  </si>
  <si>
    <t xml:space="preserve">  抚恤</t>
  </si>
  <si>
    <r>
      <t xml:space="preserve">   </t>
    </r>
    <r>
      <rPr>
        <sz val="14"/>
        <rFont val="仿宋_GB2312"/>
        <family val="3"/>
        <charset val="134"/>
      </rPr>
      <t xml:space="preserve"> 死亡抚恤</t>
    </r>
  </si>
  <si>
    <t xml:space="preserve">    在乡复员、退伍军人生活补助</t>
  </si>
  <si>
    <t xml:space="preserve">    义务兵优待</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</si>
  <si>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</si>
  <si>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</si>
  <si>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</si>
  <si>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</si>
  <si>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</si>
  <si>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其他退役安置支出</t>
  </si>
  <si>
    <t xml:space="preserve">  社会福利</t>
  </si>
  <si>
    <t xml:space="preserve">    儿童福利</t>
  </si>
  <si>
    <t xml:space="preserve">    老年福利</t>
  </si>
  <si>
    <t xml:space="preserve">    社会福利事业单位</t>
  </si>
  <si>
    <t xml:space="preserve">    其他社会福利支出</t>
  </si>
  <si>
    <t xml:space="preserve">  残疾人事业</t>
  </si>
  <si>
    <t xml:space="preserve">    残疾人康复</t>
  </si>
  <si>
    <t xml:space="preserve">    残疾人就业扶贫</t>
  </si>
  <si>
    <t xml:space="preserve">    残疾人生活和护理补贴</t>
  </si>
  <si>
    <t xml:space="preserve">    其他残疾人事业支出</t>
  </si>
  <si>
    <t xml:space="preserve">  自然灾害生活救助</t>
  </si>
  <si>
    <t xml:space="preserve">    中央自然灾害生活补助</t>
  </si>
  <si>
    <t xml:space="preserve">    地方自然灾害生活补助</t>
  </si>
  <si>
    <t xml:space="preserve">    其他自然灾害生活救助支出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</si>
  <si>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</si>
  <si>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</si>
  <si>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</si>
  <si>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</si>
  <si>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</si>
  <si>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</si>
  <si>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特困人员供养</t>
  </si>
  <si>
    <t xml:space="preserve">  农村特困人员救助供养支出</t>
  </si>
  <si>
    <t xml:space="preserve">  其他生活救助</t>
  </si>
  <si>
    <t xml:space="preserve">    其他城市生活救助</t>
  </si>
  <si>
    <t xml:space="preserve">    其他农村生活救助</t>
  </si>
  <si>
    <t xml:space="preserve">  退役军人管理事务</t>
  </si>
  <si>
    <t xml:space="preserve">    其他退役军人事务管理支出</t>
  </si>
  <si>
    <t xml:space="preserve">  其他社会保障和就业支出(款)</t>
  </si>
  <si>
    <t xml:space="preserve">    其他社会保障和就业支出(项)</t>
  </si>
  <si>
    <t>九、卫生健康支出</t>
  </si>
  <si>
    <t xml:space="preserve">  医疗卫生与计划生育管理事务</t>
  </si>
  <si>
    <t xml:space="preserve">    其他医疗卫生与计划生育管理事务支出</t>
  </si>
  <si>
    <t xml:space="preserve">  公立医院</t>
  </si>
  <si>
    <t xml:space="preserve">    综合医院</t>
  </si>
  <si>
    <t xml:space="preserve">    中医(民族)医院</t>
  </si>
  <si>
    <t xml:space="preserve">    其他公立医院支出</t>
  </si>
  <si>
    <t xml:space="preserve">  基层医疗卫生机构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</si>
  <si>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</si>
  <si>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</si>
  <si>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</si>
  <si>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</si>
  <si>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</si>
  <si>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</si>
  <si>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基本公共卫生服务</t>
  </si>
  <si>
    <t xml:space="preserve">    重大公共卫生专项</t>
  </si>
  <si>
    <t xml:space="preserve">    其他公共卫生支出</t>
  </si>
  <si>
    <t xml:space="preserve">  医疗保障</t>
  </si>
  <si>
    <t xml:space="preserve">    优抚对象医疗补助</t>
  </si>
  <si>
    <t xml:space="preserve">    新型农村合作医疗</t>
  </si>
  <si>
    <t xml:space="preserve">    城镇居民基本医疗保险</t>
  </si>
  <si>
    <t xml:space="preserve">    城乡医疗救助</t>
  </si>
  <si>
    <t xml:space="preserve">    其他医疗保障支出</t>
  </si>
  <si>
    <t xml:space="preserve">  中医药</t>
  </si>
  <si>
    <t xml:space="preserve">    中医(民族医)药专项</t>
  </si>
  <si>
    <t xml:space="preserve">  计划生育事务</t>
  </si>
  <si>
    <t xml:space="preserve">    计划生育机构</t>
  </si>
  <si>
    <t xml:space="preserve">    计划生育服务</t>
  </si>
  <si>
    <t xml:space="preserve">    其他计划生育事务支出</t>
  </si>
  <si>
    <t xml:space="preserve">  食品和药品监督管理事务</t>
  </si>
  <si>
    <t xml:space="preserve">    其他食品和药品监督管理事务支出</t>
  </si>
  <si>
    <t xml:space="preserve">  行政事业单位医疗</t>
  </si>
  <si>
    <t xml:space="preserve">  财政对基本医疗保险基金的补助</t>
  </si>
  <si>
    <t xml:space="preserve">    财政对新型农村合作医疗基金的补助</t>
  </si>
  <si>
    <t xml:space="preserve">    财政对城镇居民基本医疗保险基金的补助</t>
  </si>
  <si>
    <t xml:space="preserve">    财政对其他基本医疗保险基金的补助</t>
  </si>
  <si>
    <t xml:space="preserve">  医疗救助</t>
  </si>
  <si>
    <t xml:space="preserve">  优抚对象医疗</t>
  </si>
  <si>
    <t xml:space="preserve">  医疗保障管理事务</t>
  </si>
  <si>
    <t xml:space="preserve">  老龄卫生健康事务(款)</t>
  </si>
  <si>
    <r>
      <t xml:space="preserve"> </t>
    </r>
    <r>
      <rPr>
        <sz val="14"/>
        <rFont val="仿宋_GB2312"/>
        <family val="3"/>
        <charset val="134"/>
      </rPr>
      <t xml:space="preserve">  老龄卫生健康事务(款)</t>
    </r>
  </si>
  <si>
    <t xml:space="preserve">  其他医疗卫生与计划生育支出(款)</t>
  </si>
  <si>
    <t xml:space="preserve">    其他医疗卫生与计划生育支出(项)</t>
  </si>
  <si>
    <t>十、节能环保支出</t>
  </si>
  <si>
    <t xml:space="preserve">  环境保护管理事务</t>
  </si>
  <si>
    <t xml:space="preserve">    其他环境保护管理事务支出</t>
  </si>
  <si>
    <t xml:space="preserve">  环境监测与监察</t>
  </si>
  <si>
    <t xml:space="preserve">    其他环境监测与监察支出</t>
  </si>
  <si>
    <t xml:space="preserve">  污染防治</t>
  </si>
  <si>
    <t xml:space="preserve">    大气</t>
  </si>
  <si>
    <t xml:space="preserve">    水体</t>
  </si>
  <si>
    <t xml:space="preserve">    固体废弃物与化学品</t>
  </si>
  <si>
    <t xml:space="preserve">    其他污染防治支出</t>
  </si>
  <si>
    <t xml:space="preserve">  自然生态保护</t>
  </si>
  <si>
    <t xml:space="preserve">    农村环境保护</t>
  </si>
  <si>
    <t xml:space="preserve">  天然林保护</t>
  </si>
  <si>
    <t xml:space="preserve">    森林管护</t>
  </si>
  <si>
    <t xml:space="preserve">    社会保险补助</t>
  </si>
  <si>
    <t xml:space="preserve">    天然林保护工程建设</t>
  </si>
  <si>
    <t xml:space="preserve">    其他天然林保护支出</t>
  </si>
  <si>
    <t xml:space="preserve">  退耕还林</t>
  </si>
  <si>
    <t xml:space="preserve">    退耕现金</t>
  </si>
  <si>
    <t xml:space="preserve">    其他退耕还林支出</t>
  </si>
  <si>
    <t xml:space="preserve">  能源节约利用(款)</t>
  </si>
  <si>
    <t xml:space="preserve">    能源节约利用(项)</t>
  </si>
  <si>
    <t xml:space="preserve">  污染减排</t>
  </si>
  <si>
    <t xml:space="preserve">    生态环境监测与信息</t>
  </si>
  <si>
    <t xml:space="preserve">    生态环境执法监察</t>
  </si>
  <si>
    <t xml:space="preserve">    减排专项支出</t>
  </si>
  <si>
    <t xml:space="preserve">  其他节能环保支出(款)</t>
  </si>
  <si>
    <t xml:space="preserve">    其他节能环保支出(项)</t>
  </si>
  <si>
    <t xml:space="preserve">  能源管理事务</t>
  </si>
  <si>
    <t xml:space="preserve">    其他节能环保支出(款)</t>
  </si>
  <si>
    <t>十一、城乡社区支出</t>
  </si>
  <si>
    <t xml:space="preserve">  城乡社区管理事务</t>
  </si>
  <si>
    <t xml:space="preserve">    城管执法</t>
  </si>
  <si>
    <t xml:space="preserve">    市政公用行业市场监管</t>
  </si>
  <si>
    <t xml:space="preserve">    其他城乡社区管理事务支出</t>
  </si>
  <si>
    <t xml:space="preserve">  城乡社区规划与管理(款)</t>
  </si>
  <si>
    <t xml:space="preserve">    城乡社区规划与管理(项)</t>
  </si>
  <si>
    <t xml:space="preserve">  城乡社区公共设施</t>
  </si>
  <si>
    <t xml:space="preserve">    其他城乡社区公共设施支出</t>
  </si>
  <si>
    <t xml:space="preserve">  城乡社区环境卫生(款)</t>
  </si>
  <si>
    <t xml:space="preserve">    城乡社区环境卫生(项)</t>
  </si>
  <si>
    <t xml:space="preserve">  其他城乡社区支出(款)</t>
  </si>
  <si>
    <t xml:space="preserve">    其他城乡社区支出(项)</t>
  </si>
  <si>
    <t>十二、农林水支出</t>
  </si>
  <si>
    <t xml:space="preserve">  农业</t>
  </si>
  <si>
    <t xml:space="preserve">    科技转化与推广服务</t>
  </si>
  <si>
    <t xml:space="preserve">    病虫害控制</t>
  </si>
  <si>
    <t xml:space="preserve">    统计监测与信息服务</t>
  </si>
  <si>
    <t xml:space="preserve">    防灾救灾</t>
  </si>
  <si>
    <t xml:space="preserve">    农业生产资料与技术补贴</t>
  </si>
  <si>
    <t xml:space="preserve">    农业生产保险补贴</t>
  </si>
  <si>
    <t xml:space="preserve">    农业组织化与产业化经营</t>
  </si>
  <si>
    <t xml:space="preserve">    农业结构调整补贴</t>
  </si>
  <si>
    <t xml:space="preserve">    农村道路建设</t>
  </si>
  <si>
    <t xml:space="preserve">    农业资源保护修复与利用</t>
  </si>
  <si>
    <t xml:space="preserve">    对高校毕业生到基层任职补助</t>
  </si>
  <si>
    <t xml:space="preserve">    其他农业支出</t>
  </si>
  <si>
    <t xml:space="preserve">  林业和草原</t>
  </si>
  <si>
    <t xml:space="preserve">    林业事业机构</t>
  </si>
  <si>
    <t xml:space="preserve">    森林培育</t>
  </si>
  <si>
    <t xml:space="preserve">    森林资源管理</t>
  </si>
  <si>
    <t xml:space="preserve">    森林生态效益补偿</t>
  </si>
  <si>
    <t xml:space="preserve">    林业自然保护区</t>
  </si>
  <si>
    <t xml:space="preserve">    自然保护区等管理</t>
  </si>
  <si>
    <t xml:space="preserve">    林业执法与监督</t>
  </si>
  <si>
    <t xml:space="preserve">    石油价格改革对林业的补贴</t>
  </si>
  <si>
    <t xml:space="preserve">    森林保险保费补贴</t>
  </si>
  <si>
    <t xml:space="preserve">    林业防灾减灾</t>
  </si>
  <si>
    <t xml:space="preserve">    其他林业和草原支出</t>
  </si>
  <si>
    <t xml:space="preserve">  水利</t>
  </si>
  <si>
    <t xml:space="preserve">    水利工程建设</t>
  </si>
  <si>
    <t xml:space="preserve">    水利工程运行与维护</t>
  </si>
  <si>
    <t xml:space="preserve">    水资源节约管理与保护</t>
  </si>
  <si>
    <t xml:space="preserve">    防汛</t>
  </si>
  <si>
    <t xml:space="preserve">    抗旱</t>
  </si>
  <si>
    <t xml:space="preserve">    农田水利</t>
  </si>
  <si>
    <t xml:space="preserve">    水土保持</t>
  </si>
  <si>
    <t xml:space="preserve">    水资源费安排的支出</t>
  </si>
  <si>
    <t xml:space="preserve">    江河湖库水系综合整治</t>
  </si>
  <si>
    <t xml:space="preserve">    水利建设移民支出</t>
  </si>
  <si>
    <t xml:space="preserve">    农村人畜饮水</t>
  </si>
  <si>
    <t xml:space="preserve">    其他水利支出</t>
  </si>
  <si>
    <t xml:space="preserve">  扶贫</t>
  </si>
  <si>
    <t xml:space="preserve">    农村基础设施建设</t>
  </si>
  <si>
    <t xml:space="preserve">    生产发展</t>
  </si>
  <si>
    <t xml:space="preserve">    扶贫贷款奖补和贴息</t>
  </si>
  <si>
    <t xml:space="preserve">    社会发展</t>
  </si>
  <si>
    <t xml:space="preserve">    其他扶贫支出</t>
  </si>
  <si>
    <t xml:space="preserve">  农业综合开发</t>
  </si>
  <si>
    <t xml:space="preserve">    土地治理</t>
  </si>
  <si>
    <t xml:space="preserve">    产业化经营</t>
  </si>
  <si>
    <t xml:space="preserve">    其他农业综合开发支出 </t>
  </si>
  <si>
    <t xml:space="preserve">  农村综合改革</t>
  </si>
  <si>
    <t xml:space="preserve">    对村级一事一议的补助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</si>
  <si>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</si>
  <si>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</si>
  <si>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</si>
  <si>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</si>
  <si>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</si>
  <si>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</si>
  <si>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农业保险保费补贴</t>
  </si>
  <si>
    <t xml:space="preserve">    涉农贷款增量奖励</t>
  </si>
  <si>
    <t xml:space="preserve">    其他金融支农支持</t>
  </si>
  <si>
    <t xml:space="preserve">  其他农林水支出(款)</t>
  </si>
  <si>
    <t xml:space="preserve">    其他农林水支出(项)</t>
  </si>
  <si>
    <t>十三、交通运输支出</t>
  </si>
  <si>
    <t xml:space="preserve">  公路水路运输</t>
  </si>
  <si>
    <t xml:space="preserve">    公路改建</t>
  </si>
  <si>
    <t xml:space="preserve">    公路养护</t>
  </si>
  <si>
    <t xml:space="preserve">    公路和运输安全</t>
  </si>
  <si>
    <t xml:space="preserve">    公路运输管理</t>
  </si>
  <si>
    <t xml:space="preserve">    其他公路水路运输支出</t>
  </si>
  <si>
    <t xml:space="preserve">  成品油价格改革对交通运输的补贴</t>
  </si>
  <si>
    <t xml:space="preserve">    对城市公交的补贴</t>
  </si>
  <si>
    <t xml:space="preserve">    对农村道路客运的补贴</t>
  </si>
  <si>
    <t xml:space="preserve">    对出租车的补贴</t>
  </si>
  <si>
    <t xml:space="preserve">  邮政业支出</t>
  </si>
  <si>
    <t xml:space="preserve">    其他邮政业支出</t>
  </si>
  <si>
    <t xml:space="preserve">  车辆购置税支出</t>
  </si>
  <si>
    <t xml:space="preserve">    车辆购置税用于农村公路建设支出</t>
  </si>
  <si>
    <t xml:space="preserve">  其他交通运输支出(款)</t>
  </si>
  <si>
    <t xml:space="preserve">    公共交通运营补助</t>
  </si>
  <si>
    <t>十四、资源勘探信息等支出</t>
  </si>
  <si>
    <t xml:space="preserve">  工业和信息产业监管</t>
  </si>
  <si>
    <r>
      <t xml:space="preserve">    </t>
    </r>
    <r>
      <rPr>
        <sz val="14"/>
        <rFont val="仿宋_GB2312"/>
        <family val="3"/>
        <charset val="134"/>
      </rPr>
      <t>工业和信息产业支持</t>
    </r>
  </si>
  <si>
    <t xml:space="preserve">    其他工业和信息产业监管支出</t>
  </si>
  <si>
    <t xml:space="preserve">  安全生产监管</t>
  </si>
  <si>
    <t xml:space="preserve">    应急救援支出</t>
  </si>
  <si>
    <t xml:space="preserve">    煤炭安全</t>
  </si>
  <si>
    <t xml:space="preserve">    其他安全生产监管支出</t>
  </si>
  <si>
    <t xml:space="preserve">  国有资产监管</t>
  </si>
  <si>
    <t xml:space="preserve">    其他国有资产监管支出</t>
  </si>
  <si>
    <t xml:space="preserve">  支持中小企业发展和管理支出</t>
  </si>
  <si>
    <t xml:space="preserve">    中小企业发展专项</t>
  </si>
  <si>
    <t xml:space="preserve">    其他支持中小企业发展和管理支出</t>
  </si>
  <si>
    <t xml:space="preserve"> 其他资源勘探信息等支出(款)</t>
  </si>
  <si>
    <t xml:space="preserve">    技术改造支出</t>
  </si>
  <si>
    <t>十五、商业服务业等支出</t>
  </si>
  <si>
    <t xml:space="preserve">  商业流通事务</t>
  </si>
  <si>
    <t xml:space="preserve">    其他商业流通事务支出</t>
  </si>
  <si>
    <t xml:space="preserve">  旅游业管理与服务支出</t>
  </si>
  <si>
    <t xml:space="preserve">    其他旅游业管理与服务支出</t>
  </si>
  <si>
    <t xml:space="preserve">  涉外发展服务支出</t>
  </si>
  <si>
    <t xml:space="preserve">    其他涉外发展服务支出</t>
  </si>
  <si>
    <t>十六、金融支出</t>
  </si>
  <si>
    <t xml:space="preserve">  金融部门监管支出</t>
  </si>
  <si>
    <t xml:space="preserve">    金融部门其他监管支出</t>
  </si>
  <si>
    <t xml:space="preserve">  其他金融支出(款)</t>
  </si>
  <si>
    <t xml:space="preserve">    其他金融支出(项)</t>
  </si>
  <si>
    <t>十七、援助其他地区支出</t>
  </si>
  <si>
    <t xml:space="preserve">  其他支出</t>
  </si>
  <si>
    <t>十八、自然资源海洋气象等事务</t>
  </si>
  <si>
    <t xml:space="preserve">  自然资源事务</t>
  </si>
  <si>
    <t xml:space="preserve">    国土整治</t>
  </si>
  <si>
    <t xml:space="preserve">    土地资源调查</t>
  </si>
  <si>
    <t xml:space="preserve">    地质灾害防治</t>
  </si>
  <si>
    <t xml:space="preserve">    矿产资源专项收入安排的支出</t>
  </si>
  <si>
    <t xml:space="preserve">    其他自然资源事务支出</t>
  </si>
  <si>
    <t xml:space="preserve">  地震事务</t>
  </si>
  <si>
    <t xml:space="preserve">    地震事业机构</t>
  </si>
  <si>
    <t xml:space="preserve">    其他地震事务支出</t>
  </si>
  <si>
    <t xml:space="preserve">  气象事务</t>
  </si>
  <si>
    <t xml:space="preserve">    其他气象事务支出</t>
  </si>
  <si>
    <t>十九、住房保障支出</t>
  </si>
  <si>
    <t xml:space="preserve">  保障性安居工程支出</t>
  </si>
  <si>
    <t xml:space="preserve">    沉陷区治理</t>
  </si>
  <si>
    <t xml:space="preserve">    棚户区改造</t>
  </si>
  <si>
    <t xml:space="preserve">    农村危房改造</t>
  </si>
  <si>
    <t xml:space="preserve">    公共租赁住房</t>
  </si>
  <si>
    <t xml:space="preserve">    保障性住房租金补贴</t>
  </si>
  <si>
    <t xml:space="preserve">    其他保障性安居工程支出</t>
  </si>
  <si>
    <t xml:space="preserve">  住房改革支出</t>
  </si>
  <si>
    <t xml:space="preserve">    住房公积金</t>
  </si>
  <si>
    <t xml:space="preserve">  城乡社区住宅</t>
  </si>
  <si>
    <t xml:space="preserve">    其他城乡社区住宅支出</t>
  </si>
  <si>
    <t>二十、粮油物资储备支出</t>
  </si>
  <si>
    <t xml:space="preserve">  粮油事务</t>
  </si>
  <si>
    <t xml:space="preserve">    其他粮油事务支出</t>
  </si>
  <si>
    <t xml:space="preserve">  重要商品储备</t>
  </si>
  <si>
    <t xml:space="preserve">    肉类储备</t>
  </si>
  <si>
    <t>二十一、灾害防治及应急管理支出</t>
  </si>
  <si>
    <t xml:space="preserve">  应急管理事务</t>
  </si>
  <si>
    <t xml:space="preserve">    安全监管</t>
  </si>
  <si>
    <t xml:space="preserve">  消防事务</t>
  </si>
  <si>
    <t xml:space="preserve">    消防应急救援</t>
  </si>
  <si>
    <t xml:space="preserve">    其他消防事务支出</t>
  </si>
  <si>
    <t xml:space="preserve">  自然灾害防治</t>
  </si>
  <si>
    <t xml:space="preserve"> 自然灾害救灾及恢复重建支出</t>
  </si>
  <si>
    <t xml:space="preserve"> 其他灾害防治及应急管理支出</t>
  </si>
  <si>
    <t>二十二、其他支出(类)</t>
  </si>
  <si>
    <t xml:space="preserve">  其他支出(款)</t>
  </si>
  <si>
    <t xml:space="preserve">    其他支出(项)</t>
  </si>
  <si>
    <t>二十三、债务付息支出</t>
  </si>
  <si>
    <t xml:space="preserve">  地方政府债务付息支出</t>
  </si>
  <si>
    <t xml:space="preserve">    一般债务付息支出</t>
  </si>
  <si>
    <t xml:space="preserve">      地方政府一般债券付息支出</t>
  </si>
  <si>
    <t>二十四、债务发行费用支出</t>
  </si>
  <si>
    <t>二十五、体制上解支出</t>
  </si>
  <si>
    <t>二十六、专项上解支出</t>
  </si>
  <si>
    <t>二十七、债务还本支出</t>
  </si>
  <si>
    <t>二十八、安排预算稳定调节基金</t>
  </si>
  <si>
    <t>二十九、结转下年</t>
  </si>
  <si>
    <t>支 出 合 计</t>
  </si>
  <si>
    <t>2019年交城县一般公共预算(基本)支出决算经济分类录入表</t>
  </si>
  <si>
    <t>录入04表</t>
  </si>
  <si>
    <t>单位:万元</t>
  </si>
  <si>
    <t>科目编码</t>
  </si>
  <si>
    <t>科目名称</t>
  </si>
  <si>
    <t>一般公共预算支出</t>
  </si>
  <si>
    <t>一般公共预算基本支出</t>
  </si>
  <si>
    <t>财政拨款列支数</t>
  </si>
  <si>
    <t>财政权责发生制列支数</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</si>
  <si>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</si>
  <si>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</si>
  <si>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</si>
  <si>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</si>
  <si>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</si>
  <si>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</si>
  <si>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</si>
  <si>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</si>
  <si>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</si>
  <si>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</si>
  <si>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</si>
  <si>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</si>
  <si>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</si>
  <si>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</si>
  <si>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</si>
  <si>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</si>
  <si>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</si>
  <si>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</si>
  <si>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</si>
  <si>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</si>
  <si>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</si>
  <si>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</si>
  <si>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</si>
  <si>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</si>
  <si>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机关资本性支出(二)</t>
  </si>
  <si>
    <t>对事业单位经常性补助</t>
  </si>
  <si>
    <t xml:space="preserve">  工资福利支出</t>
  </si>
  <si>
    <t xml:space="preserve">  商品和服务支出</t>
  </si>
  <si>
    <t xml:space="preserve">  其他对事业单位补助</t>
  </si>
  <si>
    <t>对事业单位资本性补助</t>
  </si>
  <si>
    <t xml:space="preserve">  资本性支出(一)</t>
  </si>
  <si>
    <t xml:space="preserve">  资本性支出(二)</t>
  </si>
  <si>
    <t>对企业补助</t>
  </si>
  <si>
    <t xml:space="preserve">  费用补贴</t>
  </si>
  <si>
    <t xml:space="preserve">  利息补贴</t>
  </si>
  <si>
    <t xml:space="preserve">  其他对企业补助</t>
  </si>
  <si>
    <t>对企业资本性支出</t>
  </si>
  <si>
    <t xml:space="preserve">  对企业资本性支出(一)</t>
  </si>
  <si>
    <t xml:space="preserve">  对企业资本性支出(二)</t>
  </si>
  <si>
    <t>对个人和家庭的补助</t>
  </si>
  <si>
    <t xml:space="preserve">  社会福利和救助</t>
  </si>
  <si>
    <t xml:space="preserve">  助学金</t>
  </si>
  <si>
    <t xml:space="preserve">  个人农业生产补贴</t>
  </si>
  <si>
    <t xml:space="preserve">  离退休费</t>
  </si>
  <si>
    <t xml:space="preserve">  其他对个人和家庭补助</t>
  </si>
  <si>
    <t>对社会保障基金补助</t>
  </si>
  <si>
    <t xml:space="preserve">  对社会保险基金补助</t>
  </si>
  <si>
    <t xml:space="preserve">  补充全国社会保障基金</t>
  </si>
  <si>
    <t>债务利息及费用支出</t>
  </si>
  <si>
    <t xml:space="preserve">  国内债务付息</t>
  </si>
  <si>
    <t xml:space="preserve">  国外债务付息</t>
  </si>
  <si>
    <t xml:space="preserve">  国内债务发行费用</t>
  </si>
  <si>
    <t xml:space="preserve">  国外债务发行费用</t>
  </si>
  <si>
    <t>其他支出</t>
  </si>
  <si>
    <t xml:space="preserve">  赠与</t>
  </si>
  <si>
    <t xml:space="preserve">  国家赔偿费用支出</t>
  </si>
  <si>
    <t xml:space="preserve">  对民间非营利组织和群众性自治组织补贴</t>
  </si>
  <si>
    <t>录入05表</t>
  </si>
  <si>
    <t>决 算 数</t>
  </si>
  <si>
    <t>一般公共预算收入</t>
  </si>
  <si>
    <t>上级补助收入</t>
  </si>
  <si>
    <t>补助下级支出</t>
  </si>
  <si>
    <t xml:space="preserve">  返还性收入</t>
  </si>
  <si>
    <t xml:space="preserve">  返还性支出</t>
  </si>
  <si>
    <t xml:space="preserve">    所得税基数返还收入</t>
  </si>
  <si>
    <t xml:space="preserve">    所得税基数返还支出</t>
  </si>
  <si>
    <t xml:space="preserve">    成品油税费改革税收返还收入</t>
  </si>
  <si>
    <t xml:space="preserve">    成品油税费改革税收返还支出</t>
  </si>
  <si>
    <t xml:space="preserve">    增值税税收返还收入</t>
  </si>
  <si>
    <t xml:space="preserve">    增值税税收返还支出</t>
  </si>
  <si>
    <t xml:space="preserve">    消费税税收返还收入</t>
  </si>
  <si>
    <t xml:space="preserve">    消费税税收返还支出</t>
  </si>
  <si>
    <t xml:space="preserve">    增值税“五五分享”税收返还收入</t>
  </si>
  <si>
    <t xml:space="preserve">    增值税“五五分享”税收返还支出</t>
  </si>
  <si>
    <t xml:space="preserve">    其他返还性收入</t>
  </si>
  <si>
    <t xml:space="preserve">    其他返还性支出</t>
  </si>
  <si>
    <t xml:space="preserve">  一般性转移支付收入</t>
  </si>
  <si>
    <t xml:space="preserve">  一般性转移支付支出</t>
  </si>
  <si>
    <t xml:space="preserve">    体制补助收入</t>
  </si>
  <si>
    <t xml:space="preserve">    体制补助支出</t>
  </si>
  <si>
    <t xml:space="preserve">    均衡性转移支付支出</t>
  </si>
  <si>
    <t xml:space="preserve">    县级基本财力保障机制奖补资金支出</t>
  </si>
  <si>
    <t xml:space="preserve">    结算补助支出</t>
  </si>
  <si>
    <t xml:space="preserve">    资源枯竭型城市转移支付补助支出</t>
  </si>
  <si>
    <t xml:space="preserve">    企业事业单位划转补助支出</t>
  </si>
  <si>
    <t xml:space="preserve">    成品油税费改革转移支付补助支出</t>
  </si>
  <si>
    <t xml:space="preserve">    基层公检法司转移支付支出</t>
  </si>
  <si>
    <t xml:space="preserve">    城乡义务教育转移支付支出</t>
  </si>
  <si>
    <t xml:space="preserve">    基本养老金转移支付支出</t>
  </si>
  <si>
    <t xml:space="preserve">    城乡居民基本医疗保险转移支付支出</t>
  </si>
  <si>
    <t xml:space="preserve">    农村综合改革转移支付支出</t>
  </si>
  <si>
    <t xml:space="preserve">    产粮(油)大县奖励资金支出</t>
  </si>
  <si>
    <t xml:space="preserve">    重点生态功能区转移支付支出</t>
  </si>
  <si>
    <t xml:space="preserve">    固定数额补助支出</t>
  </si>
  <si>
    <t xml:space="preserve">    革命老区转移支付支出</t>
  </si>
  <si>
    <t xml:space="preserve">    民族地区转移支付支出</t>
  </si>
  <si>
    <t xml:space="preserve">    边境地区转移支付支出</t>
  </si>
  <si>
    <t xml:space="preserve">    贫困地区转移支付支出</t>
  </si>
  <si>
    <t xml:space="preserve">    一般公共服务共同财政事权转移支付支出  </t>
  </si>
  <si>
    <t xml:space="preserve">    外交共同财政事权转移支付支出 </t>
  </si>
  <si>
    <t xml:space="preserve">    国防共同财政事权转移支付支出 </t>
  </si>
  <si>
    <t xml:space="preserve">    公共安全共同财政事权转移支付支出 </t>
  </si>
  <si>
    <t xml:space="preserve">    教育共同财政事权转移支付支出 </t>
  </si>
  <si>
    <t xml:space="preserve">    科学技术共同财政事权转移支付支出  </t>
  </si>
  <si>
    <t xml:space="preserve">    文化旅游体育与传媒共同财政事权转移支付支出  </t>
  </si>
  <si>
    <t xml:space="preserve">    社会保障和就业共同财政事权转移支付支出 </t>
  </si>
  <si>
    <t xml:space="preserve">    卫生健康共同财政事权转移支付支出  </t>
  </si>
  <si>
    <t xml:space="preserve">    节能环保共同财政事权转移支付支出</t>
  </si>
  <si>
    <t xml:space="preserve">    城乡社区共同财政事权转移支付支出</t>
  </si>
  <si>
    <t xml:space="preserve">    农林水共同财政事权转移支付支出</t>
  </si>
  <si>
    <t xml:space="preserve">    交通运输共同财政事权转移支付支出 </t>
  </si>
  <si>
    <t xml:space="preserve">    资源勘探信息等共同财政事权转移支付支出 </t>
  </si>
  <si>
    <t xml:space="preserve">    商业服务业等共同财政事权转移支付支出</t>
  </si>
  <si>
    <t xml:space="preserve">    金融共同财政事权转移支付支出 </t>
  </si>
  <si>
    <t xml:space="preserve">    自然资源海洋气象等共同财政事权转移支付支出  </t>
  </si>
  <si>
    <t xml:space="preserve">    住房保障共同财政事权转移支付支出</t>
  </si>
  <si>
    <t xml:space="preserve">    粮油物资储备共同财政事权转移支付支出</t>
  </si>
  <si>
    <t xml:space="preserve">    其他共同财政事权转移支付支出 </t>
  </si>
  <si>
    <t xml:space="preserve">    其他一般性转移支付支出</t>
  </si>
  <si>
    <t xml:space="preserve">  专项转移支付收入</t>
  </si>
  <si>
    <t xml:space="preserve">  专项转移支付支出</t>
  </si>
  <si>
    <t xml:space="preserve">    一般公共服务</t>
  </si>
  <si>
    <t xml:space="preserve">    外交</t>
  </si>
  <si>
    <t xml:space="preserve">    国防</t>
  </si>
  <si>
    <t xml:space="preserve">    公共安全</t>
  </si>
  <si>
    <t xml:space="preserve">    教育</t>
  </si>
  <si>
    <t xml:space="preserve">    科学技术</t>
  </si>
  <si>
    <t xml:space="preserve">    文化旅游体育与传媒</t>
  </si>
  <si>
    <t xml:space="preserve">    社会保障和就业</t>
  </si>
  <si>
    <t xml:space="preserve">    卫生健康</t>
  </si>
  <si>
    <t xml:space="preserve">    节能环保</t>
  </si>
  <si>
    <t xml:space="preserve">    城乡社区</t>
  </si>
  <si>
    <t xml:space="preserve">    农林水</t>
  </si>
  <si>
    <t xml:space="preserve">    交通运输</t>
  </si>
  <si>
    <t xml:space="preserve">    资源勘探信息等</t>
  </si>
  <si>
    <t xml:space="preserve">    商业服务业等</t>
  </si>
  <si>
    <t xml:space="preserve">    金融</t>
  </si>
  <si>
    <t xml:space="preserve">    自然资源海洋气象等</t>
  </si>
  <si>
    <t xml:space="preserve">    住房保障</t>
  </si>
  <si>
    <t xml:space="preserve">    粮油物资储备</t>
  </si>
  <si>
    <t xml:space="preserve">    其他收入</t>
  </si>
  <si>
    <t xml:space="preserve">    其他支出</t>
  </si>
  <si>
    <t>下级上解收入</t>
  </si>
  <si>
    <t>上解上级支出</t>
  </si>
  <si>
    <t xml:space="preserve">  体制上解收入</t>
  </si>
  <si>
    <t xml:space="preserve">  体制上解支出</t>
  </si>
  <si>
    <t xml:space="preserve">  专项上解收入</t>
  </si>
  <si>
    <t xml:space="preserve">  专项上解支出</t>
  </si>
  <si>
    <t>待偿债置换一般债券上年结余</t>
  </si>
  <si>
    <t>上年结余</t>
  </si>
  <si>
    <t xml:space="preserve">调入资金   </t>
  </si>
  <si>
    <t>调出资金</t>
  </si>
  <si>
    <t xml:space="preserve">  从政府性基金预算调入</t>
  </si>
  <si>
    <t xml:space="preserve">  从国有资本经营预算调入</t>
  </si>
  <si>
    <t xml:space="preserve">  从其他资金调入</t>
  </si>
  <si>
    <t>债务收入</t>
  </si>
  <si>
    <t>债务还本支出</t>
  </si>
  <si>
    <t xml:space="preserve">  地方政府债务收入</t>
  </si>
  <si>
    <t xml:space="preserve">  地方政府一般债务还本支出</t>
  </si>
  <si>
    <t xml:space="preserve">    一般债务收入</t>
  </si>
  <si>
    <t xml:space="preserve">    地方政府一般债券还本支出</t>
  </si>
  <si>
    <t xml:space="preserve">      地方政府一般债券收入</t>
  </si>
  <si>
    <t xml:space="preserve">    地方政府向外国政府借款还本支出</t>
  </si>
  <si>
    <t xml:space="preserve">      地方政府向外国政府借款收入</t>
  </si>
  <si>
    <t xml:space="preserve">    地方政府向国际组织借款还本支出</t>
  </si>
  <si>
    <t xml:space="preserve">      地方政府向国际组织借款收入</t>
  </si>
  <si>
    <t xml:space="preserve">    地方政府其他一般债务还本支出</t>
  </si>
  <si>
    <t xml:space="preserve">      地方政府其他一般债务收入</t>
  </si>
  <si>
    <t>债务转贷收入</t>
  </si>
  <si>
    <t>债务转贷支出</t>
  </si>
  <si>
    <t xml:space="preserve">  地方政府一般债务转贷收入</t>
  </si>
  <si>
    <t xml:space="preserve">  地方政府一般债券转贷支出</t>
  </si>
  <si>
    <t xml:space="preserve">    地方政府一般债券转贷收入</t>
  </si>
  <si>
    <t xml:space="preserve">  地方政府向外国政府借款转贷支出</t>
  </si>
  <si>
    <t xml:space="preserve">    地方政府向外国政府借款转贷收入</t>
  </si>
  <si>
    <t xml:space="preserve">  地方政府向国际组织借款转贷支出</t>
  </si>
  <si>
    <t xml:space="preserve">    地方政府向国际组织借款转贷收入</t>
  </si>
  <si>
    <t xml:space="preserve">  地方政府其他一般债务转贷支出</t>
  </si>
  <si>
    <t xml:space="preserve">    地方政府其他一般债务转贷收入</t>
  </si>
  <si>
    <t>国债转贷收入</t>
  </si>
  <si>
    <t>补充预算周转金</t>
  </si>
  <si>
    <t>国债转贷资金上年结余</t>
  </si>
  <si>
    <t>拨付国债转贷资金数</t>
  </si>
  <si>
    <t>国债转贷转补助数</t>
  </si>
  <si>
    <t>国债转贷资金结余</t>
  </si>
  <si>
    <t>动用预算稳定调节基金</t>
  </si>
  <si>
    <t>安排预算稳定调节基金</t>
  </si>
  <si>
    <t>接受其他地区援助收入</t>
  </si>
  <si>
    <t>援助其他地区支出</t>
  </si>
  <si>
    <t xml:space="preserve">  接受其他省(自治区、直辖市、计划单列市)援助收入</t>
  </si>
  <si>
    <t xml:space="preserve">  援助其他省(自治区、直辖市、计划单列市)支出</t>
  </si>
  <si>
    <t xml:space="preserve">  接受省内其他地市(区)援助收入</t>
  </si>
  <si>
    <t xml:space="preserve">  援助省内其他地市(区)支出</t>
  </si>
  <si>
    <t xml:space="preserve">  接受市内其他县市(区)援助收入</t>
  </si>
  <si>
    <t xml:space="preserve">  援助市内其他县市(区)支出</t>
  </si>
  <si>
    <t>省补助计划单列市收入</t>
  </si>
  <si>
    <t>计划单列市上解省支出</t>
  </si>
  <si>
    <t>计划单列市上解省收入</t>
  </si>
  <si>
    <t>省补助计划单列市支出</t>
  </si>
  <si>
    <t>待偿债置换一般债券结余</t>
  </si>
  <si>
    <t>年终结余</t>
  </si>
  <si>
    <t>减:结转下年的支出</t>
  </si>
  <si>
    <t>净结余</t>
  </si>
  <si>
    <t>收  入  总  计</t>
  </si>
  <si>
    <t>支  出  总  计</t>
  </si>
  <si>
    <t>2019年度交城县一般公共预算转移性收支决算表</t>
    <phoneticPr fontId="9" type="noConversion"/>
  </si>
  <si>
    <t>录入18表</t>
  </si>
  <si>
    <t>合计</t>
  </si>
  <si>
    <t>一般债务</t>
  </si>
  <si>
    <t>专项债务</t>
  </si>
  <si>
    <t>小计</t>
  </si>
  <si>
    <t>一般债券</t>
  </si>
  <si>
    <t>向外国政府借款</t>
  </si>
  <si>
    <t>向国际组织借款</t>
  </si>
  <si>
    <t>其他一般债务</t>
  </si>
  <si>
    <t>专项债券</t>
  </si>
  <si>
    <t>其他专项债务</t>
  </si>
  <si>
    <t>上年末地方政府债务余额</t>
  </si>
  <si>
    <t>本年地方政府债务余额限额(预算数)</t>
  </si>
  <si>
    <t>本年地方政府债务(转贷)收入</t>
  </si>
  <si>
    <t>本年地方政府债务还本支出</t>
  </si>
  <si>
    <t>本年采用其他方式化解的债务本金</t>
  </si>
  <si>
    <t>年末地方政府债务余额</t>
  </si>
  <si>
    <t>2019年度交城县地方政府债务余额情况表</t>
    <phoneticPr fontId="9" type="noConversion"/>
  </si>
  <si>
    <t>表四</t>
  </si>
  <si>
    <t>交城县二○一九年政府性基金预算收入情况表</t>
  </si>
  <si>
    <t>2018年完成数</t>
  </si>
  <si>
    <t>一、政府性基金预算收入合计</t>
  </si>
  <si>
    <t>1、国有土地使用权出让金收入</t>
  </si>
  <si>
    <t>2、城市基础设施配套费收入</t>
  </si>
  <si>
    <t>3、城市公用事业附加收入</t>
  </si>
  <si>
    <t>4、国有土地收益基金收入</t>
  </si>
  <si>
    <t>5、农业土地开发资金收入</t>
  </si>
  <si>
    <t>6、污水处理费收入</t>
  </si>
  <si>
    <t>7、其他政府性基金收入</t>
  </si>
  <si>
    <t>二、转移性收入合计</t>
  </si>
  <si>
    <t xml:space="preserve">    政府性基金补助收入</t>
  </si>
  <si>
    <t>三、上年结余收入</t>
  </si>
  <si>
    <t>政府性基金预算收入总计</t>
  </si>
  <si>
    <t>表五</t>
  </si>
  <si>
    <t>交城县二○一九年政府性基金支出情况表</t>
  </si>
  <si>
    <t>项　　　目</t>
  </si>
  <si>
    <t>2018年执行数</t>
  </si>
  <si>
    <t>政府性基金支出</t>
  </si>
  <si>
    <t>科学技术支出</t>
  </si>
  <si>
    <t xml:space="preserve">  核电站乏燃料处理处置基金支出</t>
  </si>
  <si>
    <t>文化体育与传媒支出</t>
  </si>
  <si>
    <t xml:space="preserve">  国家电影事业发展专项资金及对应专项债务收入安排的支出</t>
  </si>
  <si>
    <t xml:space="preserve">  旅游发展基金支出</t>
  </si>
  <si>
    <t>社会保障和就业支出</t>
  </si>
  <si>
    <t xml:space="preserve">  大中型水库移民后期扶持基金支出</t>
  </si>
  <si>
    <t xml:space="preserve">  小型水库移民扶助基金及对应专项债务收入安排的支出</t>
  </si>
  <si>
    <t xml:space="preserve">  残疾人就业保障金支出</t>
  </si>
  <si>
    <t>节能环保支出</t>
  </si>
  <si>
    <t xml:space="preserve">  可再生能源电价附加收入安排的支出</t>
  </si>
  <si>
    <t xml:space="preserve">  废弃电器电子产品处理基金支出</t>
  </si>
  <si>
    <t>城乡社区支出</t>
  </si>
  <si>
    <t xml:space="preserve">  政府住房基金及对应专项债务收入安排的支出</t>
  </si>
  <si>
    <t xml:space="preserve">  国有土地使用权出让收入及对应专项债务收入安排的支出</t>
  </si>
  <si>
    <t xml:space="preserve">  城市公用事业附加及对应专项债务收入安排的支出</t>
  </si>
  <si>
    <t xml:space="preserve">  国有土地收益基金及对应专项债务收入安排的支出</t>
  </si>
  <si>
    <t xml:space="preserve">  农业土地开发资金及对应专项债务收入安排的支出</t>
  </si>
  <si>
    <t xml:space="preserve">  新增建设用地土地有偿使用费及对应专项债务收入安排的支出</t>
  </si>
  <si>
    <t xml:space="preserve">  城市基础设施配套费及对应专项债务收入安排的支出</t>
  </si>
  <si>
    <t xml:space="preserve">  污水处理费及对应专项债务收入安排的支出</t>
  </si>
  <si>
    <t>农林水支出</t>
  </si>
  <si>
    <t xml:space="preserve">  新菜地开发建设基金及对应专项债务收入安排的支出</t>
  </si>
  <si>
    <t xml:space="preserve">  大中型水库库区基金及对应专项债务收入安排的支出</t>
  </si>
  <si>
    <t xml:space="preserve">  三峡水库库区基金支出</t>
  </si>
  <si>
    <t xml:space="preserve">  南水北调工程基金及对应专项债务收入安排的支出</t>
  </si>
  <si>
    <t xml:space="preserve">  国家重大水利工程建设基金及对应专项债务收入安排的支出</t>
  </si>
  <si>
    <t xml:space="preserve">  水土保持补偿费安排的支出</t>
  </si>
  <si>
    <t>交通运输支出</t>
  </si>
  <si>
    <t xml:space="preserve">  铁路运输</t>
  </si>
  <si>
    <t xml:space="preserve">    铁路资产变现收入安排的支出</t>
  </si>
  <si>
    <t xml:space="preserve">  海南省高等级公路车辆通行附加费及对应专项债务收入安排的支出</t>
  </si>
  <si>
    <t xml:space="preserve">  车辆通行费及对应专项债务收入安排的支出</t>
  </si>
  <si>
    <t xml:space="preserve">  港口建设费及对应专项债务收入安排的支出</t>
  </si>
  <si>
    <t xml:space="preserve">  铁路建设基金支出</t>
  </si>
  <si>
    <t xml:space="preserve">  船舶油污损害赔偿基金支出</t>
  </si>
  <si>
    <t xml:space="preserve">  民航发展基金支出</t>
  </si>
  <si>
    <t>资源勘探信息等支出</t>
  </si>
  <si>
    <t xml:space="preserve">    无线电频率占用费安排的支出</t>
  </si>
  <si>
    <t xml:space="preserve">  散装水泥专项资金及对应专项债务收入安排的支出</t>
  </si>
  <si>
    <t xml:space="preserve">  新型墙体材料专项基金及对应专项债务收入安排的支出</t>
  </si>
  <si>
    <t xml:space="preserve">  农网还贷资金支出</t>
  </si>
  <si>
    <t xml:space="preserve">  电力改革预留资产变现收入安排的支出</t>
  </si>
  <si>
    <t>商业服务业等支出</t>
  </si>
  <si>
    <t>金融支出</t>
  </si>
  <si>
    <t xml:space="preserve">  金融调控支出</t>
  </si>
  <si>
    <t xml:space="preserve">    中央特别国债经营基金支出</t>
  </si>
  <si>
    <t xml:space="preserve">    中央特别国债经营基金财务支出</t>
  </si>
  <si>
    <t xml:space="preserve">  彩票发行销售机构业务费安排的支出</t>
  </si>
  <si>
    <t xml:space="preserve">  彩票公益金及对应专项债务收入安排的支出</t>
  </si>
  <si>
    <t xml:space="preserve">  烟草企业上缴专项收入安排的支出</t>
  </si>
  <si>
    <t xml:space="preserve">  其他政府性基金及对应专项债务收入安排的支出</t>
  </si>
  <si>
    <t>债务付息支出</t>
  </si>
  <si>
    <t>计提的农田水利建设资金上解支出</t>
  </si>
  <si>
    <t>上解支出</t>
  </si>
  <si>
    <t>录入19表</t>
  </si>
  <si>
    <t>政府性基金预算</t>
  </si>
  <si>
    <t>国家电影事业发展专项资金</t>
  </si>
  <si>
    <t>小型水库移民扶助基金</t>
  </si>
  <si>
    <t>国有土地使用权出让</t>
  </si>
  <si>
    <t>国有土地收益基金</t>
  </si>
  <si>
    <t>农业土地开发资金</t>
  </si>
  <si>
    <t>城市基础设施配套费</t>
  </si>
  <si>
    <t>污水处理费</t>
  </si>
  <si>
    <t>土地储备专项债券</t>
  </si>
  <si>
    <t>棚户区改造专项债券</t>
  </si>
  <si>
    <t>大中型水库库区基金</t>
  </si>
  <si>
    <t>国家重大水利工程建设基金</t>
  </si>
  <si>
    <t>海南省高等级公路车辆通行附加费</t>
  </si>
  <si>
    <t>政府收费公路专项债券</t>
  </si>
  <si>
    <t>车辆通行费</t>
  </si>
  <si>
    <t>港口建设费</t>
  </si>
  <si>
    <t>其他地方自行试点项目收益专项债券</t>
  </si>
  <si>
    <t>其他政府性基金</t>
  </si>
  <si>
    <t>2019年度交城县地方政府专项债务分项目余额情况表</t>
    <phoneticPr fontId="9" type="noConversion"/>
  </si>
  <si>
    <t>录入11表</t>
  </si>
  <si>
    <t>决算数</t>
  </si>
  <si>
    <t>政府性基金预算收入</t>
  </si>
  <si>
    <t>政府性基金预算支出</t>
  </si>
  <si>
    <t>政府性基金预算上级补助收入</t>
  </si>
  <si>
    <t>政府性基金预算补助下级支出</t>
  </si>
  <si>
    <t>政府性基金预算下级上解收入</t>
  </si>
  <si>
    <t>政府性基金预算上解上级支出</t>
  </si>
  <si>
    <t>待偿债置换专项债券上年结余</t>
  </si>
  <si>
    <t>政府性基金预算上年结余</t>
  </si>
  <si>
    <t>政府性基金预算调入资金</t>
  </si>
  <si>
    <t>政府性基金预算调出资金</t>
  </si>
  <si>
    <t xml:space="preserve">  一般公共预算调入</t>
  </si>
  <si>
    <t xml:space="preserve">  其他调入资金</t>
  </si>
  <si>
    <t xml:space="preserve">  地方政府专项债务还本支出</t>
  </si>
  <si>
    <t xml:space="preserve">    专项债务收入</t>
  </si>
  <si>
    <t xml:space="preserve">  地方政府专项债务转贷收入</t>
  </si>
  <si>
    <t>政府性基金预算省补助计划单列市收入</t>
  </si>
  <si>
    <t>政府性基金预算计划单列市上解省支出</t>
  </si>
  <si>
    <t>政府性基金预算计划单列市上解省收入</t>
  </si>
  <si>
    <t>政府性基金预算省补助计划单列市支出</t>
  </si>
  <si>
    <t>待偿债置换专项债券结余</t>
  </si>
  <si>
    <t>政府性基金预算年终结余</t>
  </si>
  <si>
    <t>收　　入　　总　　计　</t>
  </si>
  <si>
    <t>支　　出　　总　　计　</t>
  </si>
  <si>
    <t>2019年度交城县政府性基金预算转移性收支决算表</t>
    <phoneticPr fontId="9" type="noConversion"/>
  </si>
  <si>
    <t>录入14表</t>
  </si>
  <si>
    <t>预算科目</t>
  </si>
  <si>
    <t>预算数</t>
  </si>
  <si>
    <t>调整预算数</t>
  </si>
  <si>
    <t>国有资本经营预算收入</t>
  </si>
  <si>
    <t>国有资本经营预算支出</t>
  </si>
  <si>
    <t>非税收入</t>
  </si>
  <si>
    <t xml:space="preserve">  国有资本经营收入</t>
  </si>
  <si>
    <t xml:space="preserve">    利润收入</t>
  </si>
  <si>
    <t xml:space="preserve">    国有资本经营预算补充社保基金支出</t>
  </si>
  <si>
    <t xml:space="preserve">      烟草企业利润收入</t>
  </si>
  <si>
    <t xml:space="preserve">      石油石化企业利润收入</t>
  </si>
  <si>
    <t xml:space="preserve">  解决历史遗留问题及改革成本支出</t>
  </si>
  <si>
    <t xml:space="preserve">      电力企业利润收入</t>
  </si>
  <si>
    <t xml:space="preserve">    厂办大集体改革支出</t>
  </si>
  <si>
    <t xml:space="preserve">      电信企业利润收入</t>
  </si>
  <si>
    <t xml:space="preserve">    "三供一业"移交补助支出</t>
  </si>
  <si>
    <t xml:space="preserve">      煤炭企业利润收入</t>
  </si>
  <si>
    <t xml:space="preserve">    国有企业办职教幼教补助支出</t>
  </si>
  <si>
    <t xml:space="preserve">      有色冶金采掘企业利润收入</t>
  </si>
  <si>
    <t xml:space="preserve">    国有企业办公共服务机构移交补助支出</t>
  </si>
  <si>
    <t xml:space="preserve">      钢铁企业利润收入</t>
  </si>
  <si>
    <t xml:space="preserve">    国有企业退休人员社会化管理补助支出</t>
  </si>
  <si>
    <t xml:space="preserve">      化工企业利润收入</t>
  </si>
  <si>
    <t xml:space="preserve">    国有企业棚户区改造支出</t>
  </si>
  <si>
    <t xml:space="preserve">      运输企业利润收入</t>
  </si>
  <si>
    <t xml:space="preserve">    国有企业改革成本支出</t>
  </si>
  <si>
    <t xml:space="preserve">      电子企业利润收入</t>
  </si>
  <si>
    <t xml:space="preserve">    离休干部医药费补助支出</t>
  </si>
  <si>
    <t xml:space="preserve">      机械企业利润收入</t>
  </si>
  <si>
    <t xml:space="preserve">    其他解决历史遗留问题及改革成本支出</t>
  </si>
  <si>
    <t xml:space="preserve">      投资服务企业利润收入</t>
  </si>
  <si>
    <t xml:space="preserve">  国有企业资本金注入</t>
  </si>
  <si>
    <t xml:space="preserve">      纺织轻工企业利润收入</t>
  </si>
  <si>
    <t xml:space="preserve">    国有经济结构调整支出</t>
  </si>
  <si>
    <t xml:space="preserve">      贸易企业利润收入</t>
  </si>
  <si>
    <t xml:space="preserve">    公益性设施投资支出</t>
  </si>
  <si>
    <t xml:space="preserve">      建筑施工企业利润收入</t>
  </si>
  <si>
    <t xml:space="preserve">    前瞻性战略性产业发展支出</t>
  </si>
  <si>
    <t xml:space="preserve">      房地产企业利润收入</t>
  </si>
  <si>
    <t xml:space="preserve">    生态环境保护支出</t>
  </si>
  <si>
    <t xml:space="preserve">      建材企业利润收入</t>
  </si>
  <si>
    <t xml:space="preserve">    支持科技进步支出</t>
  </si>
  <si>
    <t xml:space="preserve">      境外企业利润收入</t>
  </si>
  <si>
    <t xml:space="preserve">    保障国家经济安全支出</t>
  </si>
  <si>
    <t xml:space="preserve">      对外合作企业利润收入</t>
  </si>
  <si>
    <t xml:space="preserve">    对外投资合作支出</t>
  </si>
  <si>
    <t xml:space="preserve">      医药企业利润收入</t>
  </si>
  <si>
    <t xml:space="preserve">    其他国有企业资本金注入</t>
  </si>
  <si>
    <t xml:space="preserve">      农林牧渔企业利润收入</t>
  </si>
  <si>
    <t xml:space="preserve">  国有企业政策性补贴(款)</t>
  </si>
  <si>
    <t xml:space="preserve">      邮政企业利润收入</t>
  </si>
  <si>
    <t xml:space="preserve">    国有企业政策性补贴(项)</t>
  </si>
  <si>
    <t xml:space="preserve">      军工企业利润收入</t>
  </si>
  <si>
    <t xml:space="preserve">  金融国有资本经营预算支出</t>
  </si>
  <si>
    <t xml:space="preserve">      转制科研院所利润收入</t>
  </si>
  <si>
    <t xml:space="preserve">    资本性支出</t>
  </si>
  <si>
    <t xml:space="preserve">      地质勘查企业利润收入</t>
  </si>
  <si>
    <t xml:space="preserve">    改革性支出</t>
  </si>
  <si>
    <t xml:space="preserve">      卫生体育福利企业利润收入</t>
  </si>
  <si>
    <t xml:space="preserve">    其他金融国有资本经营预算支出</t>
  </si>
  <si>
    <t xml:space="preserve">      教育文化广播企业利润收入</t>
  </si>
  <si>
    <t xml:space="preserve">  其他国有资本经营预算支出(款)</t>
  </si>
  <si>
    <t xml:space="preserve">      科学研究企业利润收入</t>
  </si>
  <si>
    <t xml:space="preserve">    其他国有资本经营预算支出(项)</t>
  </si>
  <si>
    <t xml:space="preserve">      机关社团所属企业利润收入</t>
  </si>
  <si>
    <t xml:space="preserve">      金融企业利润收入</t>
  </si>
  <si>
    <t xml:space="preserve">      其他国有资本经营预算企业利润收入</t>
  </si>
  <si>
    <t xml:space="preserve">    股利、股息收入</t>
  </si>
  <si>
    <t xml:space="preserve">      国有控股公司股利、股息收入</t>
  </si>
  <si>
    <t xml:space="preserve">      国有参股公司股利、股息收入</t>
  </si>
  <si>
    <t xml:space="preserve">      金融企业股利、股息收入</t>
  </si>
  <si>
    <t xml:space="preserve">      其他国有资本经营预算企业股利、股息收入</t>
  </si>
  <si>
    <t xml:space="preserve">    产权转让收入</t>
  </si>
  <si>
    <t xml:space="preserve">      国有股减持收入</t>
  </si>
  <si>
    <t xml:space="preserve">      国有股权、股份转让收入</t>
  </si>
  <si>
    <t xml:space="preserve">      国有独资企业产权转让收入</t>
  </si>
  <si>
    <t xml:space="preserve">      金融企业产权转让收入</t>
  </si>
  <si>
    <t xml:space="preserve">      其他国有资本经营预算企业产权转让收入</t>
  </si>
  <si>
    <t xml:space="preserve">    清算收入</t>
  </si>
  <si>
    <t xml:space="preserve">      国有股权、股份清算收入</t>
  </si>
  <si>
    <t xml:space="preserve">      国有独资企业清算收入</t>
  </si>
  <si>
    <t xml:space="preserve">      其他国有资本经营预算企业清算收入</t>
  </si>
  <si>
    <t xml:space="preserve">    其他国有资本经营预算收入</t>
  </si>
  <si>
    <t>录入15表</t>
  </si>
  <si>
    <t>国有资本经营预算上级补助收入</t>
  </si>
  <si>
    <t>国有资本经营预算补助下级支出</t>
  </si>
  <si>
    <t>国有资本经营预算下级上解收入</t>
  </si>
  <si>
    <t>国有资本经营预算上解上级支出</t>
  </si>
  <si>
    <t>国有资本经营预算上年结余</t>
  </si>
  <si>
    <t>国有资本经营预算调出资金</t>
  </si>
  <si>
    <t>国有资本经营预算省补助计划单列市收入</t>
  </si>
  <si>
    <t>国有资本经营预算省补助计划单列市支出</t>
  </si>
  <si>
    <t>国有资本经营预算计划单列市上解省收入</t>
  </si>
  <si>
    <t>国有资本经营预算计划单列市上解省支出</t>
  </si>
  <si>
    <t>国有资本经营预算年终结余</t>
  </si>
  <si>
    <t>2019年度交城县国有资本经营预算转移性收支决算表</t>
    <phoneticPr fontId="9" type="noConversion"/>
  </si>
  <si>
    <t>国有资本经营预算支出</t>
    <phoneticPr fontId="9" type="noConversion"/>
  </si>
  <si>
    <t>2019年度交城县国有资本经营预算收支决算表</t>
    <phoneticPr fontId="9" type="noConversion"/>
  </si>
  <si>
    <t>表六</t>
  </si>
  <si>
    <t>交城县二○一九年社会保险基金收支情况表</t>
  </si>
  <si>
    <t>项        目</t>
  </si>
  <si>
    <t>企业职工基本养老保险基金</t>
  </si>
  <si>
    <t>机关事业单位基本养老保险基金</t>
  </si>
  <si>
    <t>城乡居民基本养老保险基金</t>
  </si>
  <si>
    <t>城镇职工基本医疗保险基金</t>
  </si>
  <si>
    <t>居民基本医疗保险基金</t>
  </si>
  <si>
    <t>工伤保险基金</t>
  </si>
  <si>
    <t>失业保险基金</t>
  </si>
  <si>
    <t>生育保险基金</t>
  </si>
  <si>
    <t>一、收入</t>
  </si>
  <si>
    <t xml:space="preserve">   其中：1、保险费收入</t>
  </si>
  <si>
    <t xml:space="preserve">         2、利息收入</t>
  </si>
  <si>
    <t xml:space="preserve">         3、财政补贴收入</t>
  </si>
  <si>
    <t xml:space="preserve">         4、其他收入</t>
  </si>
  <si>
    <t xml:space="preserve">         5、转移收入</t>
  </si>
  <si>
    <t>二、支出</t>
  </si>
  <si>
    <t xml:space="preserve">   其中： 1、社会保险待遇支出</t>
  </si>
  <si>
    <t xml:space="preserve">          2、其他支出</t>
  </si>
  <si>
    <t xml:space="preserve">          3、转移支出</t>
  </si>
  <si>
    <t>三、本年收支结余</t>
  </si>
  <si>
    <t>四、年末滚存结余</t>
  </si>
  <si>
    <t>录入01表</t>
  </si>
  <si>
    <t>税收收入</t>
  </si>
  <si>
    <t xml:space="preserve">  增值税</t>
  </si>
  <si>
    <t xml:space="preserve">    国内增值税</t>
  </si>
  <si>
    <t xml:space="preserve">      国有企业增值税</t>
  </si>
  <si>
    <t xml:space="preserve">      集体企业增值税</t>
  </si>
  <si>
    <t xml:space="preserve">      股份制企业增值税</t>
  </si>
  <si>
    <t xml:space="preserve">      联营企业增值税</t>
  </si>
  <si>
    <t xml:space="preserve">      港澳台和外商投资企业增值税</t>
  </si>
  <si>
    <t xml:space="preserve">      私营企业增值税</t>
  </si>
  <si>
    <t xml:space="preserve">      其他增值税</t>
  </si>
  <si>
    <t xml:space="preserve">      增值税税款滞纳金、罚款收入</t>
  </si>
  <si>
    <t xml:space="preserve">      残疾人就业增值税退税</t>
  </si>
  <si>
    <t xml:space="preserve">      软件增值税退税</t>
  </si>
  <si>
    <t xml:space="preserve">      宣传文化单位增值税退税</t>
  </si>
  <si>
    <t xml:space="preserve">      核电站增值税退税</t>
  </si>
  <si>
    <t xml:space="preserve">      资源综合利用增值税退税</t>
  </si>
  <si>
    <t xml:space="preserve">      成品油增值税退税</t>
  </si>
  <si>
    <t xml:space="preserve">      黄金增值税退税</t>
  </si>
  <si>
    <t xml:space="preserve">      光伏发电增值税退税</t>
  </si>
  <si>
    <t xml:space="preserve">      风力发电增值税退税</t>
  </si>
  <si>
    <t xml:space="preserve">      管道运输增值税退税</t>
  </si>
  <si>
    <t xml:space="preserve">      融资租赁增值税退税</t>
  </si>
  <si>
    <t xml:space="preserve">      增值税留抵退税</t>
  </si>
  <si>
    <t xml:space="preserve">      增值税留抵退税省级调库</t>
  </si>
  <si>
    <t xml:space="preserve">      增值税留抵退税省级以下调库</t>
  </si>
  <si>
    <t xml:space="preserve">      其他增值税退税</t>
  </si>
  <si>
    <t xml:space="preserve">      免抵调增增值税</t>
  </si>
  <si>
    <t xml:space="preserve">      成品油价格和税费改革增值税划出</t>
  </si>
  <si>
    <t xml:space="preserve">      成品油价格和税费改革增值税划入</t>
  </si>
  <si>
    <t xml:space="preserve">    进口货物增值税(项)</t>
  </si>
  <si>
    <t xml:space="preserve">      进口货物增值税(目)</t>
  </si>
  <si>
    <t xml:space="preserve">      进口货物增值税税款滞纳金、罚款收入</t>
  </si>
  <si>
    <t xml:space="preserve">      进口货物退增值税</t>
  </si>
  <si>
    <t xml:space="preserve">    出口货物退增值税(项)</t>
  </si>
  <si>
    <t xml:space="preserve">      出口货物退增值税(目)</t>
  </si>
  <si>
    <t xml:space="preserve">      免抵调减增值税</t>
  </si>
  <si>
    <t xml:space="preserve">    改征增值税(项)</t>
  </si>
  <si>
    <t xml:space="preserve">      改征增值税(目)</t>
  </si>
  <si>
    <t xml:space="preserve">      中国铁路总公司改征增值税待分配收入</t>
  </si>
  <si>
    <t xml:space="preserve">      中国铁路总公司改征增值税收入</t>
  </si>
  <si>
    <t xml:space="preserve">      改征增值税税款滞纳金、罚款收入</t>
  </si>
  <si>
    <t xml:space="preserve">      改征增值税留抵退税</t>
  </si>
  <si>
    <t xml:space="preserve">      改征增值税留抵退税省级调库</t>
  </si>
  <si>
    <t xml:space="preserve">      改征增值税留抵退税省级以下调库</t>
  </si>
  <si>
    <t xml:space="preserve">      其他改征增值税国内退税</t>
  </si>
  <si>
    <t xml:space="preserve">      免抵调增改征增值税</t>
  </si>
  <si>
    <t xml:space="preserve">    改征增值税出口退税(项)</t>
  </si>
  <si>
    <t xml:space="preserve">      改征增值税出口退税(目)</t>
  </si>
  <si>
    <t xml:space="preserve">      免抵调减改征增值税</t>
  </si>
  <si>
    <t xml:space="preserve">  消费税</t>
  </si>
  <si>
    <t xml:space="preserve">    国内消费税</t>
  </si>
  <si>
    <t xml:space="preserve">      国有企业消费税</t>
  </si>
  <si>
    <t xml:space="preserve">      集体企业消费税</t>
  </si>
  <si>
    <t xml:space="preserve">      股份制企业消费税</t>
  </si>
  <si>
    <t xml:space="preserve">      联营企业消费税</t>
  </si>
  <si>
    <t xml:space="preserve">      港澳台和外商投资企业消费税</t>
  </si>
  <si>
    <t xml:space="preserve">      私营企业消费税</t>
  </si>
  <si>
    <t xml:space="preserve">      成品油消费税</t>
  </si>
  <si>
    <t xml:space="preserve">      其他消费税</t>
  </si>
  <si>
    <t xml:space="preserve">      消费税税款滞纳金、罚款收入</t>
  </si>
  <si>
    <t xml:space="preserve">      成品油消费税退税</t>
  </si>
  <si>
    <t xml:space="preserve">      其他消费税退税</t>
  </si>
  <si>
    <t xml:space="preserve">    进口消费品消费税</t>
  </si>
  <si>
    <t xml:space="preserve">      进口成品油消费税</t>
  </si>
  <si>
    <t xml:space="preserve">      进口其他消费品消费税</t>
  </si>
  <si>
    <t xml:space="preserve">      进口消费品消费税税款滞纳金、罚款收入</t>
  </si>
  <si>
    <t xml:space="preserve">      进口成品油消费税退税</t>
  </si>
  <si>
    <t xml:space="preserve">      进口其他消费品退消费税</t>
  </si>
  <si>
    <t xml:space="preserve">    出口消费品退消费税</t>
  </si>
  <si>
    <t xml:space="preserve">  企业所得税</t>
  </si>
  <si>
    <t xml:space="preserve">    国有冶金工业所得税</t>
  </si>
  <si>
    <t xml:space="preserve">    国有有色金属工业所得税</t>
  </si>
  <si>
    <t xml:space="preserve">    国有煤炭工业所得税</t>
  </si>
  <si>
    <t xml:space="preserve">    国有电力工业所得税</t>
  </si>
  <si>
    <t xml:space="preserve">    国有石油和化学工业所得税</t>
  </si>
  <si>
    <t xml:space="preserve">    国有机械工业所得税</t>
  </si>
  <si>
    <t xml:space="preserve">    国有汽车工业所得税</t>
  </si>
  <si>
    <t xml:space="preserve">    国有核工业所得税</t>
  </si>
  <si>
    <t xml:space="preserve">    国有航空工业所得税</t>
  </si>
  <si>
    <t xml:space="preserve">    国有航天工业所得税</t>
  </si>
  <si>
    <t xml:space="preserve">    国有电子工业所得税</t>
  </si>
  <si>
    <t xml:space="preserve">    国有兵器工业所得税</t>
  </si>
  <si>
    <t xml:space="preserve">    国有船舶工业所得税</t>
  </si>
  <si>
    <t xml:space="preserve">    国有建筑材料工业所得税</t>
  </si>
  <si>
    <t xml:space="preserve">    国有烟草企业所得税</t>
  </si>
  <si>
    <t xml:space="preserve">    国有纺织企业所得税</t>
  </si>
  <si>
    <t xml:space="preserve">    国有铁道企业所得税</t>
  </si>
  <si>
    <t xml:space="preserve">      中国铁路总公司集中缴纳的铁路运输企业所得税</t>
  </si>
  <si>
    <t xml:space="preserve">      中国铁路总公司集中缴纳的铁路运输企业所得税待分配收入</t>
  </si>
  <si>
    <t xml:space="preserve">      其他国有铁道企业所得税</t>
  </si>
  <si>
    <t xml:space="preserve">    国有交通企业所得税</t>
  </si>
  <si>
    <t xml:space="preserve">    国有邮政企业所得税</t>
  </si>
  <si>
    <t xml:space="preserve">    国有民航企业所得税</t>
  </si>
  <si>
    <t xml:space="preserve">    国有海洋石油天然气企业所得税</t>
  </si>
  <si>
    <t xml:space="preserve">    国有外贸企业所得税</t>
  </si>
  <si>
    <t xml:space="preserve">    国有银行所得税</t>
  </si>
  <si>
    <t xml:space="preserve">      中国进出口银行所得税</t>
  </si>
  <si>
    <t xml:space="preserve">      中国农业发展银行所得税</t>
  </si>
  <si>
    <t xml:space="preserve">      其他国有银行所得税</t>
  </si>
  <si>
    <t xml:space="preserve">    国有非银行金融企业所得税</t>
  </si>
  <si>
    <t xml:space="preserve">      中国建银投资有限责任公司所得税</t>
  </si>
  <si>
    <t xml:space="preserve">      中国投资有限责任公司所得税</t>
  </si>
  <si>
    <t xml:space="preserve">      中投公司所属其他公司所得税</t>
  </si>
  <si>
    <t xml:space="preserve">      其他国有非银行金融企业所得税</t>
  </si>
  <si>
    <t xml:space="preserve">    国有保险企业所得税</t>
  </si>
  <si>
    <t xml:space="preserve">    国有文教企业所得税</t>
  </si>
  <si>
    <t xml:space="preserve">      国有电影企业所得税</t>
  </si>
  <si>
    <t xml:space="preserve">      国有出版企业所得税</t>
  </si>
  <si>
    <t xml:space="preserve">      其他国有文教企业所得税</t>
  </si>
  <si>
    <t xml:space="preserve">    国有水产企业所得税</t>
  </si>
  <si>
    <t xml:space="preserve">    国有森林工业企业所得税</t>
  </si>
  <si>
    <t xml:space="preserve">    国有电信企业所得税</t>
  </si>
  <si>
    <t xml:space="preserve">    国有农垦企业所得税</t>
  </si>
  <si>
    <t xml:space="preserve">    其他国有企业所得税</t>
  </si>
  <si>
    <t xml:space="preserve">    集体企业所得税</t>
  </si>
  <si>
    <t xml:space="preserve">    股份制企业所得税</t>
  </si>
  <si>
    <t xml:space="preserve">      股份制海洋石油天然气企业所得税</t>
  </si>
  <si>
    <t xml:space="preserve">      中国石油天然气股份有限公司所得税</t>
  </si>
  <si>
    <t xml:space="preserve">      中国石油化工股份有限公司所得税</t>
  </si>
  <si>
    <t xml:space="preserve">      中国工商银行股份有限公司所得税</t>
  </si>
  <si>
    <t xml:space="preserve">      中国建设银行股份有限公司所得税</t>
  </si>
  <si>
    <t xml:space="preserve">      中国银行股份有限公司所得税</t>
  </si>
  <si>
    <t xml:space="preserve">      长江电力股份有限公司所得税</t>
  </si>
  <si>
    <t xml:space="preserve">      中国农业银行股份有限公司所得税</t>
  </si>
  <si>
    <t xml:space="preserve">      国家开发银行股份有限公司所得税</t>
  </si>
  <si>
    <t xml:space="preserve">      中国邮政储蓄银行股份有限公司所得税</t>
  </si>
  <si>
    <t xml:space="preserve">      中国信达资产管理股份有限公司所得税</t>
  </si>
  <si>
    <t xml:space="preserve">      跨省合资铁路企业所得税</t>
  </si>
  <si>
    <t xml:space="preserve">      中国华融资产管理股份有限公司所得税</t>
  </si>
  <si>
    <t xml:space="preserve">      中国长城资产管理公司所得税</t>
  </si>
  <si>
    <t xml:space="preserve">      中国东方资产管理公司所得税</t>
  </si>
  <si>
    <t xml:space="preserve">      其他股份制企业所得税</t>
  </si>
  <si>
    <t xml:space="preserve">    联营企业所得税</t>
  </si>
  <si>
    <t xml:space="preserve">    港澳台和外商投资企业所得税</t>
  </si>
  <si>
    <t xml:space="preserve">      港澳台和外商投资海上石油天然气企业所得税</t>
  </si>
  <si>
    <t xml:space="preserve">      其他港澳台和外商投资企业所得税</t>
  </si>
  <si>
    <t xml:space="preserve">    私营企业所得税</t>
  </si>
  <si>
    <t xml:space="preserve">    其他企业所得税</t>
  </si>
  <si>
    <t xml:space="preserve">    分支机构预缴所得税</t>
  </si>
  <si>
    <t xml:space="preserve">      国有企业分支机构预缴所得税</t>
  </si>
  <si>
    <t xml:space="preserve">      股份制企业分支机构预缴所得税</t>
  </si>
  <si>
    <t xml:space="preserve">      港澳台和外商投资企业分支机构预缴所得税</t>
  </si>
  <si>
    <t xml:space="preserve">      其他企业分支机构预缴所得税</t>
  </si>
  <si>
    <t xml:space="preserve">    总机构预缴所得税</t>
  </si>
  <si>
    <t xml:space="preserve">      国有企业总机构预缴所得税</t>
  </si>
  <si>
    <t xml:space="preserve">      股份制企业总机构预缴所得税</t>
  </si>
  <si>
    <t xml:space="preserve">      港澳台和外商投资企业总机构预缴所得税</t>
  </si>
  <si>
    <t xml:space="preserve">      其他企业总机构预缴所得税</t>
  </si>
  <si>
    <t xml:space="preserve">    总机构汇算清缴所得税</t>
  </si>
  <si>
    <t xml:space="preserve">      国有企业总机构汇算清缴所得税</t>
  </si>
  <si>
    <t xml:space="preserve">      股份制企业总机构汇算清缴所得税</t>
  </si>
  <si>
    <t xml:space="preserve">      港澳台和外商投资企业总机构汇算清缴所得税</t>
  </si>
  <si>
    <t xml:space="preserve">      其他企业总机构汇算清缴所得税</t>
  </si>
  <si>
    <t xml:space="preserve">    企业所得税待分配收入</t>
  </si>
  <si>
    <t xml:space="preserve">      国有企业所得税待分配收入</t>
  </si>
  <si>
    <t xml:space="preserve">      股份制企业所得税待分配收入</t>
  </si>
  <si>
    <t xml:space="preserve">      港澳台和外商投资企业所得税待分配收入</t>
  </si>
  <si>
    <t xml:space="preserve">      其他企业所得税待分配收入</t>
  </si>
  <si>
    <t xml:space="preserve">    跨市县分支机构预缴所得税</t>
  </si>
  <si>
    <t xml:space="preserve">    跨市县总机构预缴所得税</t>
  </si>
  <si>
    <t xml:space="preserve">    跨市县总机构汇算清缴所得税</t>
  </si>
  <si>
    <t xml:space="preserve">    省以下企业所得税待分配收入</t>
  </si>
  <si>
    <t xml:space="preserve">    跨市县分支机构汇算清缴所得税</t>
  </si>
  <si>
    <t xml:space="preserve">      国有企业分支机构汇算清缴所得税</t>
  </si>
  <si>
    <t xml:space="preserve">      股份制企业分支机构汇算清缴所得税</t>
  </si>
  <si>
    <t xml:space="preserve">      港澳台和外商投资企业分支机构汇算清缴所得税</t>
  </si>
  <si>
    <t xml:space="preserve">      其他企业分支机构汇算清缴所得税</t>
  </si>
  <si>
    <t xml:space="preserve">    分支机构汇算清缴所得税</t>
  </si>
  <si>
    <t xml:space="preserve">    企业所得税税款滞纳金、罚款、加收利息收入</t>
  </si>
  <si>
    <t xml:space="preserve">      内资企业所得税税款滞纳金、罚款、加收利息收入</t>
  </si>
  <si>
    <t xml:space="preserve">      港澳台和外商投资企业所得税税款滞纳金、罚款、加收利息收入</t>
  </si>
  <si>
    <t xml:space="preserve">      中央企业所得税税款滞纳金、罚款、加收利息收入</t>
  </si>
  <si>
    <t xml:space="preserve">  企业所得税退税</t>
  </si>
  <si>
    <t xml:space="preserve">    国有冶金工业所得税退税</t>
  </si>
  <si>
    <t xml:space="preserve">    国有有色金属工业所得税退税</t>
  </si>
  <si>
    <t xml:space="preserve">    国有煤炭工业所得税退税</t>
  </si>
  <si>
    <t xml:space="preserve">    国有电力工业所得税退税</t>
  </si>
  <si>
    <t xml:space="preserve">    国有石油和化学工业所得税退税</t>
  </si>
  <si>
    <t xml:space="preserve">    国有机械工业所得税退税</t>
  </si>
  <si>
    <t xml:space="preserve">    国有汽车工业所得税退税</t>
  </si>
  <si>
    <t xml:space="preserve">    国有核工业所得税退税</t>
  </si>
  <si>
    <t xml:space="preserve">    国有航空工业所得税退税</t>
  </si>
  <si>
    <t xml:space="preserve">    国有航天工业所得税退税</t>
  </si>
  <si>
    <t xml:space="preserve">    国有电子工业所得税退税</t>
  </si>
  <si>
    <t xml:space="preserve">    国有兵器工业所得税退税</t>
  </si>
  <si>
    <t xml:space="preserve">    国有船舶工业所得税退税</t>
  </si>
  <si>
    <t xml:space="preserve">    国有建筑材料工业所得税退税</t>
  </si>
  <si>
    <t xml:space="preserve">    国有烟草企业所得税退税</t>
  </si>
  <si>
    <t xml:space="preserve">    国有纺织企业所得税退税</t>
  </si>
  <si>
    <t xml:space="preserve">    国有铁道企业所得税退税</t>
  </si>
  <si>
    <t xml:space="preserve">    国有交通企业所得税退税</t>
  </si>
  <si>
    <t xml:space="preserve">    国有邮政企业所得税退税</t>
  </si>
  <si>
    <t xml:space="preserve">    国有民航企业所得税退税</t>
  </si>
  <si>
    <t xml:space="preserve">    海洋石油天然气企业所得税退税</t>
  </si>
  <si>
    <t xml:space="preserve">    国有外贸企业所得税退税</t>
  </si>
  <si>
    <t xml:space="preserve">    国有银行所得税退税</t>
  </si>
  <si>
    <t xml:space="preserve">      中国进出口银行所得税退税</t>
  </si>
  <si>
    <t xml:space="preserve">      中国农业发展银行所得税退税</t>
  </si>
  <si>
    <t xml:space="preserve">      其他国有银行所得税退税</t>
  </si>
  <si>
    <t xml:space="preserve">    国有非银行金融企业所得税退税</t>
  </si>
  <si>
    <t xml:space="preserve">      中国投资有限责任公司所得税退税</t>
  </si>
  <si>
    <t xml:space="preserve">      其他国有非银行金融企业所得税退税</t>
  </si>
  <si>
    <t xml:space="preserve">    国有保险企业所得税退税</t>
  </si>
  <si>
    <t xml:space="preserve">    国有文教企业所得税退税</t>
  </si>
  <si>
    <t xml:space="preserve">      国有电影企业所得税退税</t>
  </si>
  <si>
    <t xml:space="preserve">      国有出版企业所得税退税</t>
  </si>
  <si>
    <t xml:space="preserve">      其他国有文教企业所得税退税</t>
  </si>
  <si>
    <t xml:space="preserve">    国有水产企业所得税退税</t>
  </si>
  <si>
    <t xml:space="preserve">    国有森林工业企业所得税退税</t>
  </si>
  <si>
    <t xml:space="preserve">    国有电信企业所得税退税</t>
  </si>
  <si>
    <t xml:space="preserve">    其他国有企业所得税退税</t>
  </si>
  <si>
    <t xml:space="preserve">    集体企业所得税退税</t>
  </si>
  <si>
    <t xml:space="preserve">    股份制企业所得税退税</t>
  </si>
  <si>
    <t xml:space="preserve">      中国工商银行股份有限公司所得税退税</t>
  </si>
  <si>
    <t xml:space="preserve">      中国建设银行股份有限公司所得税退税</t>
  </si>
  <si>
    <t xml:space="preserve">      中国银行股份有限公司所得税退税</t>
  </si>
  <si>
    <t xml:space="preserve">      中国农业银行股份有限公司所得税退税</t>
  </si>
  <si>
    <t xml:space="preserve">      国家开发银行股份有限公司所得税退税</t>
  </si>
  <si>
    <t xml:space="preserve">      中国邮政储蓄银行股份有限公司所得税退税</t>
  </si>
  <si>
    <t xml:space="preserve">      中国信达资产管理股份有限公司所得税退税</t>
  </si>
  <si>
    <t xml:space="preserve">      中国华融资产管理股份有限公司所得税退税</t>
  </si>
  <si>
    <t xml:space="preserve">      中国长城资产管理股份有限公司所得税退税</t>
  </si>
  <si>
    <t xml:space="preserve">      中国东方资产管理股份有限公司所得税退税</t>
  </si>
  <si>
    <t xml:space="preserve">      其他股份制企业所得税退税</t>
  </si>
  <si>
    <t xml:space="preserve">    联营企业所得税退税</t>
  </si>
  <si>
    <t xml:space="preserve">    私营企业所得税退税</t>
  </si>
  <si>
    <t xml:space="preserve">    跨省市总分机构企业所得税退税</t>
  </si>
  <si>
    <t xml:space="preserve">      国有跨省市总分机构企业所得税退税</t>
  </si>
  <si>
    <t xml:space="preserve">      股份制跨省市总分机构企业所得税退税</t>
  </si>
  <si>
    <t xml:space="preserve">      港澳台和外商投资跨省市总分机构企业所得税退税</t>
  </si>
  <si>
    <t xml:space="preserve">      其他跨省市总分机构企业所得税退税</t>
  </si>
  <si>
    <t xml:space="preserve">    跨市县总分机构企业所得税退税</t>
  </si>
  <si>
    <t xml:space="preserve">      国有跨市县总分机构企业所得税退税</t>
  </si>
  <si>
    <t xml:space="preserve">      股份制跨市县总分机构企业所得税退税</t>
  </si>
  <si>
    <t xml:space="preserve">      港澳台和外商投资跨市县总分机构企业所得税退税</t>
  </si>
  <si>
    <t xml:space="preserve">      其他跨市县总分机构企业所得税退税</t>
  </si>
  <si>
    <t xml:space="preserve">    其他企业所得税退税</t>
  </si>
  <si>
    <t xml:space="preserve">  个人所得税(款)</t>
  </si>
  <si>
    <t xml:space="preserve">    个人所得税(项)</t>
  </si>
  <si>
    <t xml:space="preserve">      储蓄存款利息所得税</t>
  </si>
  <si>
    <t xml:space="preserve">      军队个人所得税</t>
  </si>
  <si>
    <t xml:space="preserve">      其他个人所得税</t>
  </si>
  <si>
    <t xml:space="preserve">    个人所得税汇算清缴退税</t>
  </si>
  <si>
    <t xml:space="preserve">    个人所得税代扣代缴手续费退库</t>
  </si>
  <si>
    <t xml:space="preserve">    个人所得税税款滞纳金、罚款、加收利息收入</t>
  </si>
  <si>
    <t xml:space="preserve">  资源税</t>
  </si>
  <si>
    <t xml:space="preserve">    海洋石油资源税</t>
  </si>
  <si>
    <t xml:space="preserve">    水资源税收入</t>
  </si>
  <si>
    <t xml:space="preserve">    其他资源税</t>
  </si>
  <si>
    <t xml:space="preserve">    资源税税款滞纳金、罚款收入</t>
  </si>
  <si>
    <t xml:space="preserve">  城市维护建设税</t>
  </si>
  <si>
    <t xml:space="preserve">    国有企业城市维护建设税</t>
  </si>
  <si>
    <t xml:space="preserve">      中国铁路总公司集中缴纳的铁路运输企业城市维护建设税</t>
  </si>
  <si>
    <t xml:space="preserve">      其他国有企业城市维护建设税</t>
  </si>
  <si>
    <t xml:space="preserve">    集体企业城市维护建设税</t>
  </si>
  <si>
    <t xml:space="preserve">    股份制企业城市维护建设税</t>
  </si>
  <si>
    <t xml:space="preserve">    联营企业城市维护建设税</t>
  </si>
  <si>
    <t xml:space="preserve">    港澳台和外商投资企业城市维护建设税</t>
  </si>
  <si>
    <t xml:space="preserve">    私营企业城市维护建设税</t>
  </si>
  <si>
    <t xml:space="preserve">    中国铁路总公司集中缴纳的铁路运输企业城市维护建设税待分配收入</t>
  </si>
  <si>
    <t xml:space="preserve">    其他城市维护建设税</t>
  </si>
  <si>
    <t xml:space="preserve">    城市维护建设税税款滞纳金、罚款收入</t>
  </si>
  <si>
    <t xml:space="preserve">    成品油价格和税费改革城市维护建设税划出</t>
  </si>
  <si>
    <t xml:space="preserve">    成品油价格和税费改革城市维护建设税划入</t>
  </si>
  <si>
    <t xml:space="preserve">  房产税</t>
  </si>
  <si>
    <t xml:space="preserve">    国有企业房产税</t>
  </si>
  <si>
    <t xml:space="preserve">    集体企业房产税</t>
  </si>
  <si>
    <t xml:space="preserve">    股份制企业房产税</t>
  </si>
  <si>
    <t xml:space="preserve">    联营企业房产税</t>
  </si>
  <si>
    <t xml:space="preserve">    港澳台和外商投资企业房产税</t>
  </si>
  <si>
    <t xml:space="preserve">    私营企业房产税</t>
  </si>
  <si>
    <t xml:space="preserve">    其他房产税</t>
  </si>
  <si>
    <t xml:space="preserve">    房产税税款滞纳金、罚款收入</t>
  </si>
  <si>
    <t xml:space="preserve">  印花税</t>
  </si>
  <si>
    <t xml:space="preserve">    证券交易印花税(项)</t>
  </si>
  <si>
    <t xml:space="preserve">      证券交易印花税(目)</t>
  </si>
  <si>
    <t xml:space="preserve">      证券交易印花税退税</t>
  </si>
  <si>
    <t xml:space="preserve">    其他印花税</t>
  </si>
  <si>
    <t xml:space="preserve">    印花税税款滞纳金、罚款收入</t>
  </si>
  <si>
    <t xml:space="preserve">  城镇土地使用税</t>
  </si>
  <si>
    <t xml:space="preserve">    国有企业城镇土地使用税</t>
  </si>
  <si>
    <t xml:space="preserve">    集体企业城镇土地使用税</t>
  </si>
  <si>
    <t xml:space="preserve">    股份制企业城镇土地使用税</t>
  </si>
  <si>
    <t xml:space="preserve">    联营企业城镇土地使用税</t>
  </si>
  <si>
    <t xml:space="preserve">    私营企业城镇土地使用税</t>
  </si>
  <si>
    <t xml:space="preserve">    港澳台和外商投资企业城镇土地使用税</t>
  </si>
  <si>
    <t xml:space="preserve">    其他城镇土地使用税</t>
  </si>
  <si>
    <t xml:space="preserve">    城镇土地使用税税款滞纳金、罚款收入</t>
  </si>
  <si>
    <t xml:space="preserve">  土地增值税</t>
  </si>
  <si>
    <t xml:space="preserve">    国有企业土地增值税</t>
  </si>
  <si>
    <t xml:space="preserve">    集体企业土地增值税</t>
  </si>
  <si>
    <t xml:space="preserve">    股份制企业土地增值税</t>
  </si>
  <si>
    <t xml:space="preserve">    联营企业土地增值税</t>
  </si>
  <si>
    <t xml:space="preserve">    港澳台和外商投资企业土地增值税</t>
  </si>
  <si>
    <t xml:space="preserve">    私营企业土地增值税</t>
  </si>
  <si>
    <t xml:space="preserve">    其他土地增值税</t>
  </si>
  <si>
    <t xml:space="preserve">    土地增值税税款滞纳金、罚款收入</t>
  </si>
  <si>
    <t xml:space="preserve">  车船税(款)</t>
  </si>
  <si>
    <t xml:space="preserve">    车船税(项)</t>
  </si>
  <si>
    <t xml:space="preserve">    车船税税款滞纳金、罚款收入</t>
  </si>
  <si>
    <t xml:space="preserve">  船舶吨税(款)</t>
  </si>
  <si>
    <t xml:space="preserve">    船舶吨税(项)</t>
  </si>
  <si>
    <t xml:space="preserve">    船舶吨税税款滞纳金、罚款收入</t>
  </si>
  <si>
    <t xml:space="preserve">  车辆购置税(款)</t>
  </si>
  <si>
    <t xml:space="preserve">    车辆购置税(项)</t>
  </si>
  <si>
    <t xml:space="preserve">    车辆购置税税款滞纳金、罚款收入</t>
  </si>
  <si>
    <t xml:space="preserve">  关税(款)</t>
  </si>
  <si>
    <t xml:space="preserve">    关税(项)</t>
  </si>
  <si>
    <t xml:space="preserve">      进口关税</t>
  </si>
  <si>
    <t xml:space="preserve">      出口关税</t>
  </si>
  <si>
    <t xml:space="preserve">      进境物品进口税</t>
  </si>
  <si>
    <t xml:space="preserve">    特别关税</t>
  </si>
  <si>
    <t xml:space="preserve">      反倾销税</t>
  </si>
  <si>
    <t xml:space="preserve">      反补贴税</t>
  </si>
  <si>
    <t xml:space="preserve">      保障措施关税</t>
  </si>
  <si>
    <t xml:space="preserve">    关税和特别关税税款滞纳金、罚款收入</t>
  </si>
  <si>
    <t xml:space="preserve">    关税退税</t>
  </si>
  <si>
    <t xml:space="preserve">  耕地占用税(款)</t>
  </si>
  <si>
    <t xml:space="preserve">    耕地占用税(项)</t>
  </si>
  <si>
    <t xml:space="preserve">    耕地占用税退税</t>
  </si>
  <si>
    <t xml:space="preserve">    耕地占用税税款滞纳金、罚款收入</t>
  </si>
  <si>
    <t xml:space="preserve">  契税(款)</t>
  </si>
  <si>
    <t xml:space="preserve">    契税(项)</t>
  </si>
  <si>
    <t xml:space="preserve">    契税税款滞纳金、罚款收入</t>
  </si>
  <si>
    <t xml:space="preserve">  烟叶税(款)</t>
  </si>
  <si>
    <t xml:space="preserve">    烟叶税(项)</t>
  </si>
  <si>
    <t xml:space="preserve">    烟叶税税款滞纳金、罚款收入</t>
  </si>
  <si>
    <t xml:space="preserve">  环境保护税(款)</t>
  </si>
  <si>
    <t xml:space="preserve">    环境保护税(项)</t>
  </si>
  <si>
    <t xml:space="preserve">    环境保护税税款滞纳金、罚款收入</t>
  </si>
  <si>
    <t xml:space="preserve">  其他税收收入</t>
  </si>
  <si>
    <t xml:space="preserve">  专项收入</t>
  </si>
  <si>
    <t xml:space="preserve">    教育费附加收入(项)</t>
  </si>
  <si>
    <t xml:space="preserve">      教育费附加收入(目)</t>
  </si>
  <si>
    <t xml:space="preserve">      成品油价格和税费改革教育费附加收入划出</t>
  </si>
  <si>
    <t xml:space="preserve">      成品油价格和税费改革教育费附加收入划入</t>
  </si>
  <si>
    <t xml:space="preserve">      中国铁路总公司集中缴纳的铁路运输企业教育费附加</t>
  </si>
  <si>
    <t xml:space="preserve">      中国铁路总公司集中缴纳的铁路运输企业教育费附加待分配收入</t>
  </si>
  <si>
    <t xml:space="preserve">      教育费附加滞纳金、罚款收入</t>
  </si>
  <si>
    <t xml:space="preserve">    铀产品出售收入</t>
  </si>
  <si>
    <t xml:space="preserve">    三峡库区移民专项收入</t>
  </si>
  <si>
    <t xml:space="preserve">    场外核应急准备收入</t>
  </si>
  <si>
    <t xml:space="preserve">    地方教育附加收入</t>
  </si>
  <si>
    <t xml:space="preserve">    文化事业建设费收入</t>
  </si>
  <si>
    <t xml:space="preserve">    残疾人就业保障金收入</t>
  </si>
  <si>
    <t xml:space="preserve">    教育资金收入</t>
  </si>
  <si>
    <t xml:space="preserve">    农田水利建设资金收入</t>
  </si>
  <si>
    <t xml:space="preserve">    森林植被恢复费</t>
  </si>
  <si>
    <t xml:space="preserve">    水利建设专项收入</t>
  </si>
  <si>
    <t xml:space="preserve">    油价调控风险准备金收入</t>
  </si>
  <si>
    <t xml:space="preserve">    其他专项收入(项)</t>
  </si>
  <si>
    <t xml:space="preserve">      广告收入</t>
  </si>
  <si>
    <t xml:space="preserve">      其他专项收入(目)</t>
  </si>
  <si>
    <t xml:space="preserve">  行政事业性收费收入</t>
  </si>
  <si>
    <t xml:space="preserve">    公安行政事业性收费收入</t>
  </si>
  <si>
    <t xml:space="preserve">      外国人签证费</t>
  </si>
  <si>
    <t xml:space="preserve">      外国人证件费</t>
  </si>
  <si>
    <t xml:space="preserve">      公民出入境证件费</t>
  </si>
  <si>
    <t xml:space="preserve">      中国国籍申请手续费</t>
  </si>
  <si>
    <t xml:space="preserve">      户籍管理证件工本费</t>
  </si>
  <si>
    <t xml:space="preserve">      居民身份证工本费</t>
  </si>
  <si>
    <t xml:space="preserve">      机动车号牌工本费</t>
  </si>
  <si>
    <t xml:space="preserve">      机动车行驶证工本费</t>
  </si>
  <si>
    <t xml:space="preserve">      机动车登记证书工本费</t>
  </si>
  <si>
    <t xml:space="preserve">      驾驶证工本费</t>
  </si>
  <si>
    <t xml:space="preserve">      驾驶许可考试费</t>
  </si>
  <si>
    <t xml:space="preserve">      临时入境机动车号牌和行驶证工本费</t>
  </si>
  <si>
    <t xml:space="preserve">      临时机动车驾驶证工本费</t>
  </si>
  <si>
    <t xml:space="preserve">      保安员资格考试费</t>
  </si>
  <si>
    <t xml:space="preserve">      消防职业技能鉴定考务考试费</t>
  </si>
  <si>
    <t xml:space="preserve">      其他缴入国库的公安行政事业性收费</t>
  </si>
  <si>
    <t xml:space="preserve">    法院行政事业性收费收入</t>
  </si>
  <si>
    <t xml:space="preserve">      诉讼费</t>
  </si>
  <si>
    <t xml:space="preserve">      资料工本费和住宿费</t>
  </si>
  <si>
    <t xml:space="preserve">      其他缴入国库的法院行政事业性收费</t>
  </si>
  <si>
    <t xml:space="preserve">    司法行政事业性收费收入</t>
  </si>
  <si>
    <t xml:space="preserve">      法律职业资格考试考务费</t>
  </si>
  <si>
    <t xml:space="preserve">      其他缴入国库的司法行政事业性收费</t>
  </si>
  <si>
    <t xml:space="preserve">    外交行政事业性收费收入</t>
  </si>
  <si>
    <t xml:space="preserve">      认证费</t>
  </si>
  <si>
    <t xml:space="preserve">      签证费</t>
  </si>
  <si>
    <t xml:space="preserve">      驻外使领馆公证翻译费</t>
  </si>
  <si>
    <t xml:space="preserve">      其他缴入国库的外交行政事业性收费</t>
  </si>
  <si>
    <t xml:space="preserve">    商贸行政事业性收费收入</t>
  </si>
  <si>
    <t xml:space="preserve">      其他缴入国库的商贸行政事业性收费</t>
  </si>
  <si>
    <t xml:space="preserve">    财政行政事业性收费收入</t>
  </si>
  <si>
    <t xml:space="preserve">      考试考务费</t>
  </si>
  <si>
    <t xml:space="preserve">      其他缴入国库的财政行政事业性收费</t>
  </si>
  <si>
    <t xml:space="preserve">    税务行政事业性收费收入</t>
  </si>
  <si>
    <t xml:space="preserve">      缴入国库的税务行政事业性收费</t>
  </si>
  <si>
    <t xml:space="preserve">    海关行政事业性收费收入</t>
  </si>
  <si>
    <t xml:space="preserve">      缴入国库的海关行政事业性收费</t>
  </si>
  <si>
    <t xml:space="preserve">    审计行政事业性收费收入</t>
  </si>
  <si>
    <t xml:space="preserve">      其他缴入国库的审计行政事业性收费</t>
  </si>
  <si>
    <t xml:space="preserve">    国管局行政事业性收费收入</t>
  </si>
  <si>
    <t xml:space="preserve">      工人技术等级鉴定考核费</t>
  </si>
  <si>
    <t xml:space="preserve">      其他缴入国库的国管局行政事业性收费</t>
  </si>
  <si>
    <t xml:space="preserve">    科技行政事业性收费收入</t>
  </si>
  <si>
    <t xml:space="preserve">      中国国际化人才外语考试考务费</t>
  </si>
  <si>
    <t xml:space="preserve">      其他缴入国库的科技行政事业性收费</t>
  </si>
  <si>
    <t xml:space="preserve">    保密行政事业性收费收入</t>
  </si>
  <si>
    <t xml:space="preserve">      其他缴入国库的保密行政事业性收费</t>
  </si>
  <si>
    <t xml:space="preserve">    市场监管行政事业性收费收入</t>
  </si>
  <si>
    <t xml:space="preserve">      客运索道运营审查检验和定期检验费</t>
  </si>
  <si>
    <t xml:space="preserve">      压力管道安装审查检验和定期检验费</t>
  </si>
  <si>
    <t xml:space="preserve">      压力管道元件制造审查检验费</t>
  </si>
  <si>
    <t xml:space="preserve">      特种劳动防护用品检验费</t>
  </si>
  <si>
    <t xml:space="preserve">      一般劳动防护用品检验费</t>
  </si>
  <si>
    <t xml:space="preserve">      锅炉、压力容器检验费</t>
  </si>
  <si>
    <t xml:space="preserve">      滞纳金</t>
  </si>
  <si>
    <t xml:space="preserve">      特种设备检验检测费</t>
  </si>
  <si>
    <t xml:space="preserve">      其他缴入国库的市场监管行政事业性收费</t>
  </si>
  <si>
    <t xml:space="preserve">    新闻出版广电部门行政事业性收费收入</t>
  </si>
  <si>
    <t xml:space="preserve">      其他缴入国库的新闻出版广电部门行政事业性收费</t>
  </si>
  <si>
    <t xml:space="preserve">    安全生产行政事业性收费收入</t>
  </si>
  <si>
    <t xml:space="preserve">      缴入国库的安全生产行政事业性收费</t>
  </si>
  <si>
    <t xml:space="preserve">    档案行政事业性收费收入</t>
  </si>
  <si>
    <t xml:space="preserve">      其他缴入国库的档案行政事业性收费</t>
  </si>
  <si>
    <t xml:space="preserve">    港澳办行政事业性收费收入</t>
  </si>
  <si>
    <t xml:space="preserve">      缴入国库的港澳办行政事业性收费</t>
  </si>
  <si>
    <t xml:space="preserve">    贸促会行政事业性收费收入</t>
  </si>
  <si>
    <t xml:space="preserve">      其他缴入国库的贸促会行政事业性收费</t>
  </si>
  <si>
    <t xml:space="preserve">    宗教行政事业性收费收入</t>
  </si>
  <si>
    <t xml:space="preserve">      其他缴入国库的宗教行政事业性收费</t>
  </si>
  <si>
    <t xml:space="preserve">    人防办行政事业性收费收入</t>
  </si>
  <si>
    <t xml:space="preserve">      防空地下室易地建设费</t>
  </si>
  <si>
    <t xml:space="preserve">      其他缴入国库的人防办行政事业性收费</t>
  </si>
  <si>
    <t xml:space="preserve">    中直管理局行政事业性收费收入</t>
  </si>
  <si>
    <t xml:space="preserve">      工人培训考核费</t>
  </si>
  <si>
    <t xml:space="preserve">      住宿费</t>
  </si>
  <si>
    <t xml:space="preserve">      学费</t>
  </si>
  <si>
    <t xml:space="preserve">      其他缴入国库的中直管理局行政事业性收费</t>
  </si>
  <si>
    <t xml:space="preserve">    文化行政事业性收费收入</t>
  </si>
  <si>
    <t xml:space="preserve">      其他缴入国库的文化行政事业性收费</t>
  </si>
  <si>
    <t xml:space="preserve">    教育行政事业性收费收入</t>
  </si>
  <si>
    <t xml:space="preserve">      普通话水平测试费</t>
  </si>
  <si>
    <t xml:space="preserve">      其他缴入国库的教育行政事业性收费</t>
  </si>
  <si>
    <t xml:space="preserve">      公办幼儿园保育费</t>
  </si>
  <si>
    <t xml:space="preserve">      公办幼儿园住宿费</t>
  </si>
  <si>
    <t xml:space="preserve">      缴入国库的科技行政事业性收费</t>
  </si>
  <si>
    <t xml:space="preserve">    体育行政事业性收费收入</t>
  </si>
  <si>
    <t xml:space="preserve">      体育特殊专业招生考务费</t>
  </si>
  <si>
    <t xml:space="preserve">      外国团体来华登山注册费</t>
  </si>
  <si>
    <t xml:space="preserve">      其他缴入国库的体育行政事业性收费</t>
  </si>
  <si>
    <t xml:space="preserve">    发展与改革(物价)行政事业性收费收入</t>
  </si>
  <si>
    <t xml:space="preserve">      其他缴入国库的发展与改革(物价)行政事业性收费</t>
  </si>
  <si>
    <t xml:space="preserve">    统计行政事业性收费收入</t>
  </si>
  <si>
    <t xml:space="preserve">      统计专业技术资格考试考务费</t>
  </si>
  <si>
    <t xml:space="preserve">      其他缴入国库的统计行政事业性收费</t>
  </si>
  <si>
    <t xml:space="preserve">    自然资源行政事业性收费收入</t>
  </si>
  <si>
    <t xml:space="preserve">      土地复垦费</t>
  </si>
  <si>
    <t xml:space="preserve">      土地闲置费</t>
  </si>
  <si>
    <t xml:space="preserve">      耕地开垦费</t>
  </si>
  <si>
    <t xml:space="preserve">      不动产登记费</t>
  </si>
  <si>
    <t xml:space="preserve">      其他缴入国库的自然资源行政事业性收费</t>
  </si>
  <si>
    <t xml:space="preserve">    建设行政事业性收费收入</t>
  </si>
  <si>
    <t xml:space="preserve">      城市道路占用挖掘费</t>
  </si>
  <si>
    <t xml:space="preserve">      人力资源开发中心收费</t>
  </si>
  <si>
    <t xml:space="preserve">      城镇垃圾处理费</t>
  </si>
  <si>
    <t xml:space="preserve">      其他缴入国库的建设行政事业性收费</t>
  </si>
  <si>
    <t xml:space="preserve">    知识产权行政事业性收费收入</t>
  </si>
  <si>
    <t xml:space="preserve">      专利收费</t>
  </si>
  <si>
    <t xml:space="preserve">      专利代理人资格考试报名考务费</t>
  </si>
  <si>
    <t xml:space="preserve">      集成电路布图设计保护收费</t>
  </si>
  <si>
    <t xml:space="preserve">      商标注册收费</t>
  </si>
  <si>
    <t xml:space="preserve">      其他缴入国库的知识产权行政事业性收费</t>
  </si>
  <si>
    <t xml:space="preserve">    生态环境行政事业性收费收入</t>
  </si>
  <si>
    <t xml:space="preserve">      其他缴入国库的生态环境行政事业性收费</t>
  </si>
  <si>
    <t xml:space="preserve">    旅游行政事业性收费收入</t>
  </si>
  <si>
    <t xml:space="preserve">      导游人员资格考试费和等级考核费</t>
  </si>
  <si>
    <t xml:space="preserve">      其他缴入国库的旅游行政事业性收费</t>
  </si>
  <si>
    <t xml:space="preserve">    海洋行政事业性收费收入</t>
  </si>
  <si>
    <t xml:space="preserve">      海洋废弃物收费</t>
  </si>
  <si>
    <t xml:space="preserve">      其他缴入国库的海洋行政事业性收费</t>
  </si>
  <si>
    <t xml:space="preserve">    测绘行政事业性收费收入</t>
  </si>
  <si>
    <t xml:space="preserve">      其他缴入国库的测绘行政事业性收费</t>
  </si>
  <si>
    <t xml:space="preserve">    铁路行政事业性收费收入</t>
  </si>
  <si>
    <t xml:space="preserve">      其他缴入国库的铁路行政事业性收费</t>
  </si>
  <si>
    <t xml:space="preserve">    交通运输行政事业性收费收入</t>
  </si>
  <si>
    <t xml:space="preserve">      航空业务权补偿费</t>
  </si>
  <si>
    <t xml:space="preserve">      适航审查费</t>
  </si>
  <si>
    <t xml:space="preserve">      长江口航道维护费</t>
  </si>
  <si>
    <t xml:space="preserve">      长江干线船舶引航收费</t>
  </si>
  <si>
    <t xml:space="preserve">      其他缴入国库的交通运输行政事业性收费</t>
  </si>
  <si>
    <t xml:space="preserve">    工业和信息产业行政事业性收费收入</t>
  </si>
  <si>
    <t xml:space="preserve">      电信网码号资源占用费</t>
  </si>
  <si>
    <t xml:space="preserve">      无线电频率占用费</t>
  </si>
  <si>
    <t xml:space="preserve">      其他缴入国库的工业和信息产业行政事业性收费</t>
  </si>
  <si>
    <t xml:space="preserve">    农业行政事业性收费收入</t>
  </si>
  <si>
    <t xml:space="preserve">      渔业资源增殖保护费</t>
  </si>
  <si>
    <t xml:space="preserve">      海洋渔业船舶船员考试费</t>
  </si>
  <si>
    <t xml:space="preserve">      工人技术等级考核或职业技能鉴定费</t>
  </si>
  <si>
    <t xml:space="preserve">      农药实验费</t>
  </si>
  <si>
    <t xml:space="preserve">      执业兽医资格考试考务费</t>
  </si>
  <si>
    <t xml:space="preserve">      草原植被恢复费收入</t>
  </si>
  <si>
    <t xml:space="preserve">      其他缴入国库的农业行政事业性收费</t>
  </si>
  <si>
    <t xml:space="preserve">    林业行政事业性收费收入</t>
  </si>
  <si>
    <t xml:space="preserve">      其他缴入国库的林业行政事业性收费</t>
  </si>
  <si>
    <t xml:space="preserve">    水利行政事业性收费收入</t>
  </si>
  <si>
    <t xml:space="preserve">      水土保持补偿费</t>
  </si>
  <si>
    <t xml:space="preserve">      其他缴入国库的水利行政事业性收费</t>
  </si>
  <si>
    <t xml:space="preserve">    卫生健康行政事业性收费收入</t>
  </si>
  <si>
    <t xml:space="preserve">      预防接种劳务费</t>
  </si>
  <si>
    <t xml:space="preserve">      医疗事故鉴定费</t>
  </si>
  <si>
    <t xml:space="preserve">      预防接种异常反应鉴定费</t>
  </si>
  <si>
    <t xml:space="preserve">      造血干细胞配型费</t>
  </si>
  <si>
    <t xml:space="preserve">      职业病诊断鉴定费</t>
  </si>
  <si>
    <t xml:space="preserve">      社会抚养费</t>
  </si>
  <si>
    <t xml:space="preserve">      其他缴入国库的卫生健康行政事业性收费</t>
  </si>
  <si>
    <t xml:space="preserve">    药品监管行政事业性收费收入</t>
  </si>
  <si>
    <t xml:space="preserve">      药品注册费</t>
  </si>
  <si>
    <t xml:space="preserve">      医疗器械产品注册费</t>
  </si>
  <si>
    <t xml:space="preserve">      其他缴入国库的药品监管行政事业性收费</t>
  </si>
  <si>
    <t xml:space="preserve">    民政行政事业性收费收入</t>
  </si>
  <si>
    <t xml:space="preserve">      殡葬收费</t>
  </si>
  <si>
    <t xml:space="preserve">      其他缴入国库的民政行政事业性收费</t>
  </si>
  <si>
    <t xml:space="preserve">    人力资源和社会保障行政事业性收费收入</t>
  </si>
  <si>
    <t xml:space="preserve">      职业技能鉴定考试考务费</t>
  </si>
  <si>
    <t xml:space="preserve">      专业技术人员职业资格考试考务费</t>
  </si>
  <si>
    <t xml:space="preserve">      其他缴入国库的人力资源和社会保障行政事业性收费</t>
  </si>
  <si>
    <t xml:space="preserve">    证监会行政事业性收费收入</t>
  </si>
  <si>
    <t xml:space="preserve">      证券市场监管费</t>
  </si>
  <si>
    <t xml:space="preserve">      期货市场监管费</t>
  </si>
  <si>
    <t xml:space="preserve">      证券、期货、基金从业人员资格报名考试费</t>
  </si>
  <si>
    <t xml:space="preserve">      其他缴入国库的证监会行政事业性收费</t>
  </si>
  <si>
    <t xml:space="preserve">    银监会行政事业性收费收入</t>
  </si>
  <si>
    <t xml:space="preserve">      机构监管费</t>
  </si>
  <si>
    <t xml:space="preserve">      业务监管费</t>
  </si>
  <si>
    <t xml:space="preserve">      其他缴入国库的银监会行政事业性收费</t>
  </si>
  <si>
    <t xml:space="preserve">    保监会行政事业性收费收入</t>
  </si>
  <si>
    <t xml:space="preserve">      保险业务监管费</t>
  </si>
  <si>
    <t xml:space="preserve">      其他缴入国库的保监会行政事业性收费</t>
  </si>
  <si>
    <t xml:space="preserve">    电力市场监管行政事业性收费收入</t>
  </si>
  <si>
    <t xml:space="preserve">      其他缴入国库的电力市场监管行政事业性收费</t>
  </si>
  <si>
    <t xml:space="preserve">    仲裁委行政事业性收费收入</t>
  </si>
  <si>
    <t xml:space="preserve">      仲裁收费</t>
  </si>
  <si>
    <t xml:space="preserve">      其他缴入国库的仲裁委行政事业性收费</t>
  </si>
  <si>
    <t xml:space="preserve">    编办行政事业性收费收入</t>
  </si>
  <si>
    <t xml:space="preserve">      缴入国库的编办行政事业性收费</t>
  </si>
  <si>
    <t xml:space="preserve">    党校行政事业性收费收入</t>
  </si>
  <si>
    <t xml:space="preserve">      缴入国库的党校行政事业性收费</t>
  </si>
  <si>
    <t xml:space="preserve">    监察行政事业性收费收入</t>
  </si>
  <si>
    <t xml:space="preserve">      资料工本费</t>
  </si>
  <si>
    <t xml:space="preserve">      其他缴入国库的监察行政事业性收费</t>
  </si>
  <si>
    <t xml:space="preserve">    外文局行政事业性收费收入</t>
  </si>
  <si>
    <t xml:space="preserve">      其他缴入国库的外文局行政事业性收费</t>
  </si>
  <si>
    <t xml:space="preserve">    南水北调办行政事业性收费收入</t>
  </si>
  <si>
    <t xml:space="preserve">      缴入国库的南水北调办行政事业性收费</t>
  </si>
  <si>
    <t xml:space="preserve">    国资委行政事业性收费收入</t>
  </si>
  <si>
    <t xml:space="preserve">      其他缴入国库的国资委行政事业性收费</t>
  </si>
  <si>
    <t xml:space="preserve">    其他行政事业性收费收入</t>
  </si>
  <si>
    <t xml:space="preserve">      其他缴入国库的行政事业性收费</t>
  </si>
  <si>
    <t xml:space="preserve">  罚没收入</t>
  </si>
  <si>
    <t xml:space="preserve">    一般罚没收入</t>
  </si>
  <si>
    <t xml:space="preserve">      公安罚没收入</t>
  </si>
  <si>
    <t xml:space="preserve">      检察院罚没收入</t>
  </si>
  <si>
    <t xml:space="preserve">      法院罚没收入</t>
  </si>
  <si>
    <t xml:space="preserve">      新闻出版罚没收入</t>
  </si>
  <si>
    <t xml:space="preserve">      税务部门罚没收入</t>
  </si>
  <si>
    <t xml:space="preserve">      海关罚没收入</t>
  </si>
  <si>
    <t xml:space="preserve">      药品监督罚没收入</t>
  </si>
  <si>
    <t xml:space="preserve">      卫生罚没收入</t>
  </si>
  <si>
    <t xml:space="preserve">      检验检疫罚没收入</t>
  </si>
  <si>
    <t xml:space="preserve">      证监会罚没收入</t>
  </si>
  <si>
    <t xml:space="preserve">      保监会罚没收入</t>
  </si>
  <si>
    <t xml:space="preserve">      交通罚没收入</t>
  </si>
  <si>
    <t xml:space="preserve">      铁道罚没收入</t>
  </si>
  <si>
    <t xml:space="preserve">      审计罚没收入</t>
  </si>
  <si>
    <t xml:space="preserve">      渔政罚没收入</t>
  </si>
  <si>
    <t xml:space="preserve">      银行监督罚没收入</t>
  </si>
  <si>
    <t xml:space="preserve">      民航罚没收入</t>
  </si>
  <si>
    <t xml:space="preserve">      电力监管罚没收入</t>
  </si>
  <si>
    <t xml:space="preserve">      交强险罚没收入</t>
  </si>
  <si>
    <t xml:space="preserve">      物价罚没收入</t>
  </si>
  <si>
    <t xml:space="preserve">      市场监管罚没收入</t>
  </si>
  <si>
    <t xml:space="preserve">      其他一般罚没收入</t>
  </si>
  <si>
    <t xml:space="preserve">    缉私罚没收入</t>
  </si>
  <si>
    <t xml:space="preserve">      公安缉私罚没收入</t>
  </si>
  <si>
    <t xml:space="preserve">      市场缉私罚没收入</t>
  </si>
  <si>
    <t xml:space="preserve">      海关缉私罚没收入</t>
  </si>
  <si>
    <t xml:space="preserve">      其他部门缉私罚没收入</t>
  </si>
  <si>
    <t xml:space="preserve">    缉毒罚没收入</t>
  </si>
  <si>
    <t xml:space="preserve">    罚没收入退库</t>
  </si>
  <si>
    <t xml:space="preserve">      中国人民银行上缴收入</t>
  </si>
  <si>
    <t xml:space="preserve">      其他企业利润收入</t>
  </si>
  <si>
    <t xml:space="preserve">      金融业公司股利、股息收入</t>
  </si>
  <si>
    <t xml:space="preserve">      其他股利、股息收入</t>
  </si>
  <si>
    <t xml:space="preserve">      其他产权转让收入</t>
  </si>
  <si>
    <t xml:space="preserve">      其他清算收入</t>
  </si>
  <si>
    <t xml:space="preserve">    国有资本经营收入退库</t>
  </si>
  <si>
    <t xml:space="preserve">    国有企业计划亏损补贴</t>
  </si>
  <si>
    <t xml:space="preserve">      工业企业计划亏损补贴</t>
  </si>
  <si>
    <t xml:space="preserve">      农业企业计划亏损补贴</t>
  </si>
  <si>
    <t xml:space="preserve">      其他国有企业计划亏损补贴</t>
  </si>
  <si>
    <t xml:space="preserve">    烟草企业上缴专项收入</t>
  </si>
  <si>
    <t xml:space="preserve">    其他国有资本经营收入</t>
  </si>
  <si>
    <t xml:space="preserve">  国有资源(资产)有偿使用收入</t>
  </si>
  <si>
    <t xml:space="preserve">    海域使用金收入</t>
  </si>
  <si>
    <t xml:space="preserve">      中央海域使用金收入</t>
  </si>
  <si>
    <t xml:space="preserve">      地方海域使用金收入</t>
  </si>
  <si>
    <t xml:space="preserve">    场地和矿区使用费收入</t>
  </si>
  <si>
    <t xml:space="preserve">      陆上石油矿区使用费</t>
  </si>
  <si>
    <t xml:space="preserve">      海上石油矿区使用费</t>
  </si>
  <si>
    <t xml:space="preserve">      中央合资合作企业场地使用费收入</t>
  </si>
  <si>
    <t xml:space="preserve">      中央和地方合资合作企业场地使用费收入</t>
  </si>
  <si>
    <t xml:space="preserve">      地方合资合作企业场地使用费收入</t>
  </si>
  <si>
    <t xml:space="preserve">      港澳台和外商独资企业场地使用费收入</t>
  </si>
  <si>
    <t xml:space="preserve">    特种矿产品出售收入</t>
  </si>
  <si>
    <t xml:space="preserve">    专项储备物资销售收入</t>
  </si>
  <si>
    <t xml:space="preserve">    利息收入</t>
  </si>
  <si>
    <t xml:space="preserve">      国库存款利息收入</t>
  </si>
  <si>
    <t xml:space="preserve">      财政专户存款利息收入</t>
  </si>
  <si>
    <t xml:space="preserve">      有价证券利息收入</t>
  </si>
  <si>
    <t xml:space="preserve">      其他利息收入</t>
  </si>
  <si>
    <t xml:space="preserve">    非经营性国有资产收入</t>
  </si>
  <si>
    <t xml:space="preserve">      行政单位国有资产出租、出借收入</t>
  </si>
  <si>
    <t xml:space="preserve">      行政单位国有资产处置收入</t>
  </si>
  <si>
    <t xml:space="preserve">      事业单位国有资产处置收入</t>
  </si>
  <si>
    <t xml:space="preserve">      事业单位国有资产出租出借收入</t>
  </si>
  <si>
    <t xml:space="preserve">      其他非经营性国有资产收入</t>
  </si>
  <si>
    <t xml:space="preserve">    出租车经营权有偿出让和转让收入</t>
  </si>
  <si>
    <t xml:space="preserve">    无居民海岛使用金收入</t>
  </si>
  <si>
    <t xml:space="preserve">      中央无居民海岛使用金收入</t>
  </si>
  <si>
    <t xml:space="preserve">      地方无居民海岛使用金收入</t>
  </si>
  <si>
    <t xml:space="preserve">    转让政府还贷道路收费权收入</t>
  </si>
  <si>
    <t xml:space="preserve">    石油特别收益金专项收入</t>
  </si>
  <si>
    <t xml:space="preserve">      石油特别收益金专项收入</t>
  </si>
  <si>
    <t xml:space="preserve">      石油特别收益金退库</t>
  </si>
  <si>
    <t xml:space="preserve">    动用国家储备物资上缴财政收入</t>
  </si>
  <si>
    <t xml:space="preserve">    铁路资产变现收入</t>
  </si>
  <si>
    <t xml:space="preserve">    电力改革预留资产变现收入</t>
  </si>
  <si>
    <t xml:space="preserve">    矿产资源专项收入</t>
  </si>
  <si>
    <t xml:space="preserve">      矿产资源补偿费收入</t>
  </si>
  <si>
    <t xml:space="preserve">      探矿权、采矿权使用费收入</t>
  </si>
  <si>
    <t xml:space="preserve">      矿业权出让收益</t>
  </si>
  <si>
    <t xml:space="preserve">      矿业权占用费收入</t>
  </si>
  <si>
    <t xml:space="preserve">    排污权出让收入</t>
  </si>
  <si>
    <t xml:space="preserve">    航班时刻拍卖和使用费收入</t>
  </si>
  <si>
    <t xml:space="preserve">    农村集体经营性建设用地土地增值收益调节金收入</t>
  </si>
  <si>
    <t xml:space="preserve">    新增建设用地土地有偿使用费收入</t>
  </si>
  <si>
    <t xml:space="preserve">    水资源费收入</t>
  </si>
  <si>
    <t xml:space="preserve">      三峡电站水资源费收入</t>
  </si>
  <si>
    <t xml:space="preserve">      其他水资源费收入</t>
  </si>
  <si>
    <t xml:space="preserve">    国家留成油上缴收入</t>
  </si>
  <si>
    <t xml:space="preserve">    其他国有资源(资产)有偿使用收入</t>
  </si>
  <si>
    <t xml:space="preserve">  捐赠收入</t>
  </si>
  <si>
    <t xml:space="preserve">    国外捐赠收入</t>
  </si>
  <si>
    <t xml:space="preserve">    国内捐赠收入</t>
  </si>
  <si>
    <t xml:space="preserve">  政府住房基金收入</t>
  </si>
  <si>
    <t xml:space="preserve">    上缴管理费用</t>
  </si>
  <si>
    <t xml:space="preserve">    计提公共租赁住房资金</t>
  </si>
  <si>
    <t xml:space="preserve">    公共租赁住房租金收入</t>
  </si>
  <si>
    <t xml:space="preserve">    配建商业设施租售收入</t>
  </si>
  <si>
    <t xml:space="preserve">    其他政府住房基金收入</t>
  </si>
  <si>
    <t xml:space="preserve">  其他收入(款)</t>
  </si>
  <si>
    <t xml:space="preserve">    主管部门集中收入</t>
  </si>
  <si>
    <t xml:space="preserve">    免税商品特许经营费收入</t>
  </si>
  <si>
    <t xml:space="preserve">    基本建设收入</t>
  </si>
  <si>
    <t xml:space="preserve">    差别电价收入</t>
  </si>
  <si>
    <t xml:space="preserve">    债务管理收入</t>
  </si>
  <si>
    <t xml:space="preserve">    南水北调工程基金收入</t>
  </si>
  <si>
    <t xml:space="preserve">    其他收入(项)</t>
  </si>
  <si>
    <t xml:space="preserve">2019年度交城县一般公共预算收入决算表		</t>
    <phoneticPr fontId="9" type="noConversion"/>
  </si>
  <si>
    <t>04、</t>
    <phoneticPr fontId="9" type="noConversion"/>
  </si>
  <si>
    <t>专业性较强的名词进行解释</t>
  </si>
  <si>
    <t>部分单位涉及有专业性名词的需要在此表作出解释</t>
  </si>
  <si>
    <t>无</t>
  </si>
</sst>
</file>

<file path=xl/styles.xml><?xml version="1.0" encoding="utf-8"?>
<styleSheet xmlns="http://schemas.openxmlformats.org/spreadsheetml/2006/main">
  <numFmts count="4">
    <numFmt numFmtId="176" formatCode="0.00_);[Red]\(0.00\)"/>
    <numFmt numFmtId="177" formatCode="0_);[Red]\(0\)"/>
    <numFmt numFmtId="178" formatCode="0.00_ "/>
    <numFmt numFmtId="179" formatCode="0_ "/>
  </numFmts>
  <fonts count="21">
    <font>
      <sz val="12"/>
      <name val="宋体"/>
      <charset val="134"/>
    </font>
    <font>
      <sz val="12"/>
      <name val="仿宋_GB2312"/>
      <family val="3"/>
      <charset val="134"/>
    </font>
    <font>
      <sz val="22"/>
      <name val="方正小标宋简体"/>
      <family val="4"/>
      <charset val="134"/>
    </font>
    <font>
      <b/>
      <sz val="14"/>
      <name val="宋体"/>
      <charset val="134"/>
    </font>
    <font>
      <sz val="14"/>
      <name val="宋体"/>
      <charset val="134"/>
    </font>
    <font>
      <b/>
      <sz val="12"/>
      <name val="宋体"/>
      <charset val="134"/>
    </font>
    <font>
      <b/>
      <sz val="14"/>
      <name val="仿宋_GB2312"/>
      <family val="3"/>
      <charset val="134"/>
    </font>
    <font>
      <sz val="14"/>
      <name val="仿宋_GB2312"/>
      <family val="3"/>
      <charset val="134"/>
    </font>
    <font>
      <sz val="12"/>
      <name val="宋体"/>
      <charset val="134"/>
    </font>
    <font>
      <sz val="9"/>
      <name val="宋体"/>
      <charset val="134"/>
    </font>
    <font>
      <b/>
      <sz val="18"/>
      <name val="宋体"/>
      <charset val="134"/>
    </font>
    <font>
      <sz val="10"/>
      <name val="宋体"/>
      <charset val="134"/>
    </font>
    <font>
      <b/>
      <sz val="10"/>
      <name val="宋体"/>
      <charset val="134"/>
    </font>
    <font>
      <sz val="11"/>
      <color indexed="16"/>
      <name val="宋体"/>
      <charset val="134"/>
    </font>
    <font>
      <sz val="12"/>
      <color indexed="8"/>
      <name val="仿宋_GB2312"/>
      <family val="3"/>
      <charset val="134"/>
    </font>
    <font>
      <b/>
      <sz val="14"/>
      <color indexed="8"/>
      <name val="宋体"/>
      <charset val="134"/>
    </font>
    <font>
      <b/>
      <sz val="14"/>
      <color indexed="8"/>
      <name val="仿宋_GB2312"/>
      <family val="3"/>
      <charset val="134"/>
    </font>
    <font>
      <sz val="14"/>
      <color indexed="8"/>
      <name val="仿宋_GB2312"/>
      <family val="3"/>
      <charset val="134"/>
    </font>
    <font>
      <sz val="11"/>
      <color indexed="17"/>
      <name val="宋体"/>
      <charset val="134"/>
    </font>
    <font>
      <sz val="18"/>
      <color indexed="10"/>
      <name val="宋体"/>
      <charset val="134"/>
    </font>
    <font>
      <sz val="18"/>
      <name val="宋体"/>
      <charset val="134"/>
    </font>
  </fonts>
  <fills count="6">
    <fill>
      <patternFill patternType="none"/>
    </fill>
    <fill>
      <patternFill patternType="gray125"/>
    </fill>
    <fill>
      <patternFill patternType="solid">
        <fgColor indexed="45"/>
        <bgColor indexed="64"/>
      </patternFill>
    </fill>
    <fill>
      <patternFill patternType="solid">
        <fgColor indexed="63"/>
        <bgColor indexed="64"/>
      </patternFill>
    </fill>
    <fill>
      <patternFill patternType="solid">
        <fgColor indexed="42"/>
        <bgColor indexed="64"/>
      </patternFill>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8"/>
      </bottom>
      <diagonal/>
    </border>
    <border>
      <left/>
      <right/>
      <top/>
      <bottom style="thin">
        <color indexed="64"/>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64"/>
      </right>
      <top/>
      <bottom/>
      <diagonal/>
    </border>
  </borders>
  <cellStyleXfs count="15">
    <xf numFmtId="0" fontId="0" fillId="0" borderId="0"/>
    <xf numFmtId="9" fontId="8" fillId="0" borderId="0" applyFont="0" applyFill="0" applyBorder="0" applyAlignment="0" applyProtection="0"/>
    <xf numFmtId="9" fontId="8" fillId="0" borderId="0" applyFont="0" applyFill="0" applyBorder="0" applyAlignment="0" applyProtection="0">
      <alignment vertical="center"/>
    </xf>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9"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xf numFmtId="0" fontId="8" fillId="0" borderId="0">
      <alignment vertical="center"/>
    </xf>
    <xf numFmtId="0" fontId="8" fillId="0" borderId="0"/>
    <xf numFmtId="0" fontId="8" fillId="0" borderId="0">
      <alignment vertical="center"/>
    </xf>
    <xf numFmtId="0" fontId="18" fillId="4" borderId="0" applyNumberFormat="0" applyBorder="0" applyAlignment="0" applyProtection="0">
      <alignment vertical="center"/>
    </xf>
  </cellStyleXfs>
  <cellXfs count="186">
    <xf numFmtId="0" fontId="0" fillId="0" borderId="0" xfId="0"/>
    <xf numFmtId="0" fontId="1" fillId="0" borderId="0" xfId="0" applyFont="1" applyFill="1"/>
    <xf numFmtId="0" fontId="2" fillId="0" borderId="0" xfId="0" applyFont="1" applyFill="1"/>
    <xf numFmtId="0" fontId="3" fillId="0" borderId="0" xfId="0" applyFont="1" applyFill="1"/>
    <xf numFmtId="0" fontId="4" fillId="0" borderId="0" xfId="0" applyFont="1" applyFill="1"/>
    <xf numFmtId="0" fontId="5" fillId="0" borderId="0" xfId="0" applyFont="1"/>
    <xf numFmtId="0" fontId="0" fillId="0" borderId="0" xfId="0" applyFill="1"/>
    <xf numFmtId="0" fontId="0" fillId="5" borderId="0" xfId="0" applyFill="1"/>
    <xf numFmtId="178" fontId="0" fillId="0" borderId="0" xfId="0" applyNumberFormat="1" applyFill="1" applyAlignment="1">
      <alignment wrapText="1"/>
    </xf>
    <xf numFmtId="0" fontId="1" fillId="5" borderId="0" xfId="0" applyFont="1" applyFill="1"/>
    <xf numFmtId="178" fontId="1" fillId="0" borderId="0" xfId="0" applyNumberFormat="1" applyFont="1" applyFill="1" applyAlignment="1">
      <alignment wrapText="1"/>
    </xf>
    <xf numFmtId="178" fontId="1" fillId="0" borderId="0" xfId="0" applyNumberFormat="1" applyFont="1" applyFill="1" applyAlignment="1">
      <alignment horizontal="right" wrapText="1"/>
    </xf>
    <xf numFmtId="0" fontId="3" fillId="0"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0" borderId="2" xfId="0" applyFont="1" applyFill="1" applyBorder="1" applyAlignment="1">
      <alignment horizontal="center" vertical="center"/>
    </xf>
    <xf numFmtId="178" fontId="3" fillId="0" borderId="2" xfId="0" applyNumberFormat="1" applyFont="1" applyFill="1" applyBorder="1" applyAlignment="1">
      <alignment horizontal="center" vertical="center" wrapText="1"/>
    </xf>
    <xf numFmtId="0" fontId="6" fillId="0" borderId="3" xfId="0" applyNumberFormat="1" applyFont="1" applyFill="1" applyBorder="1" applyAlignment="1" applyProtection="1">
      <alignment horizontal="left" vertical="center"/>
    </xf>
    <xf numFmtId="3" fontId="6" fillId="5" borderId="2" xfId="0" applyNumberFormat="1" applyFont="1" applyFill="1" applyBorder="1" applyAlignment="1" applyProtection="1">
      <alignment horizontal="right" vertical="center"/>
    </xf>
    <xf numFmtId="3" fontId="6" fillId="0" borderId="2" xfId="0" applyNumberFormat="1" applyFont="1" applyFill="1" applyBorder="1" applyAlignment="1" applyProtection="1">
      <alignment horizontal="right" vertical="center"/>
    </xf>
    <xf numFmtId="178" fontId="6" fillId="0" borderId="2" xfId="0" applyNumberFormat="1" applyFont="1" applyFill="1" applyBorder="1" applyAlignment="1">
      <alignment wrapText="1"/>
    </xf>
    <xf numFmtId="0" fontId="7" fillId="0" borderId="3" xfId="0" applyNumberFormat="1" applyFont="1" applyFill="1" applyBorder="1" applyAlignment="1" applyProtection="1">
      <alignment horizontal="left" vertical="center"/>
    </xf>
    <xf numFmtId="3" fontId="7" fillId="5" borderId="2" xfId="0" applyNumberFormat="1" applyFont="1" applyFill="1" applyBorder="1" applyAlignment="1" applyProtection="1">
      <alignment horizontal="right" vertical="center"/>
    </xf>
    <xf numFmtId="3" fontId="7" fillId="0" borderId="2" xfId="0" applyNumberFormat="1" applyFont="1" applyFill="1" applyBorder="1" applyAlignment="1" applyProtection="1">
      <alignment horizontal="right" vertical="center"/>
    </xf>
    <xf numFmtId="0" fontId="7" fillId="0" borderId="4" xfId="0" applyNumberFormat="1" applyFont="1" applyFill="1" applyBorder="1" applyAlignment="1" applyProtection="1">
      <alignment horizontal="left" vertical="center"/>
    </xf>
    <xf numFmtId="0" fontId="6" fillId="0" borderId="4" xfId="0" applyNumberFormat="1" applyFont="1" applyFill="1" applyBorder="1" applyAlignment="1" applyProtection="1">
      <alignment horizontal="left" vertical="center"/>
    </xf>
    <xf numFmtId="3" fontId="6" fillId="5" borderId="1" xfId="0" applyNumberFormat="1" applyFont="1" applyFill="1" applyBorder="1" applyAlignment="1" applyProtection="1">
      <alignment horizontal="right" vertical="center"/>
    </xf>
    <xf numFmtId="3" fontId="6" fillId="0" borderId="1" xfId="0" applyNumberFormat="1" applyFont="1" applyFill="1" applyBorder="1" applyAlignment="1" applyProtection="1">
      <alignment horizontal="right" vertical="center"/>
    </xf>
    <xf numFmtId="3" fontId="7" fillId="5" borderId="5" xfId="0" applyNumberFormat="1" applyFont="1" applyFill="1" applyBorder="1" applyAlignment="1" applyProtection="1">
      <alignment horizontal="right" vertical="center"/>
    </xf>
    <xf numFmtId="3" fontId="7" fillId="0" borderId="5" xfId="0" applyNumberFormat="1" applyFont="1" applyFill="1" applyBorder="1" applyAlignment="1" applyProtection="1">
      <alignment horizontal="right" vertical="center"/>
    </xf>
    <xf numFmtId="0" fontId="6" fillId="0" borderId="4" xfId="0" applyNumberFormat="1" applyFont="1" applyFill="1" applyBorder="1" applyAlignment="1" applyProtection="1">
      <alignment vertical="center"/>
    </xf>
    <xf numFmtId="0" fontId="7" fillId="0" borderId="4" xfId="0" applyNumberFormat="1" applyFont="1" applyFill="1" applyBorder="1" applyAlignment="1" applyProtection="1">
      <alignment vertical="center"/>
    </xf>
    <xf numFmtId="0" fontId="6" fillId="0" borderId="3" xfId="0" applyNumberFormat="1" applyFont="1" applyFill="1" applyBorder="1" applyAlignment="1" applyProtection="1">
      <alignment horizontal="left" vertical="center" wrapText="1"/>
    </xf>
    <xf numFmtId="0" fontId="7" fillId="0" borderId="3"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xf>
    <xf numFmtId="0" fontId="7" fillId="0" borderId="6" xfId="0" applyNumberFormat="1" applyFont="1" applyFill="1" applyBorder="1" applyAlignment="1" applyProtection="1">
      <alignment vertical="center"/>
    </xf>
    <xf numFmtId="0" fontId="6" fillId="5" borderId="2" xfId="0" applyFont="1" applyFill="1" applyBorder="1"/>
    <xf numFmtId="0" fontId="6" fillId="0" borderId="2" xfId="0" applyFont="1" applyFill="1" applyBorder="1"/>
    <xf numFmtId="0" fontId="6" fillId="5" borderId="3" xfId="0" applyNumberFormat="1" applyFont="1" applyFill="1" applyBorder="1" applyAlignment="1" applyProtection="1">
      <alignment horizontal="left" vertical="center"/>
    </xf>
    <xf numFmtId="0" fontId="6" fillId="0" borderId="2" xfId="0" applyNumberFormat="1" applyFont="1" applyFill="1" applyBorder="1" applyAlignment="1" applyProtection="1">
      <alignment horizontal="center" vertical="center"/>
    </xf>
    <xf numFmtId="3" fontId="6" fillId="5" borderId="2" xfId="0" applyNumberFormat="1" applyFont="1" applyFill="1" applyBorder="1"/>
    <xf numFmtId="3" fontId="6" fillId="0" borderId="2" xfId="0" applyNumberFormat="1" applyFont="1" applyFill="1" applyBorder="1"/>
    <xf numFmtId="0" fontId="4" fillId="5" borderId="0" xfId="0" applyFont="1" applyFill="1" applyAlignment="1">
      <alignment horizontal="right"/>
    </xf>
    <xf numFmtId="3" fontId="4" fillId="0" borderId="0" xfId="0" applyNumberFormat="1" applyFont="1" applyFill="1"/>
    <xf numFmtId="178" fontId="4" fillId="0" borderId="0" xfId="0" applyNumberFormat="1" applyFont="1" applyFill="1" applyAlignment="1">
      <alignment wrapText="1"/>
    </xf>
    <xf numFmtId="0" fontId="0" fillId="5" borderId="0" xfId="0" applyFill="1" applyAlignment="1">
      <alignment horizontal="right"/>
    </xf>
    <xf numFmtId="0" fontId="1" fillId="0" borderId="0" xfId="0" applyNumberFormat="1" applyFont="1" applyFill="1" applyAlignment="1" applyProtection="1">
      <alignment vertical="center"/>
      <protection locked="0"/>
    </xf>
    <xf numFmtId="0" fontId="2" fillId="0" borderId="0" xfId="0" applyNumberFormat="1" applyFont="1" applyFill="1" applyAlignment="1" applyProtection="1">
      <alignment vertical="center"/>
      <protection locked="0"/>
    </xf>
    <xf numFmtId="0" fontId="0" fillId="0" borderId="0" xfId="0" applyNumberFormat="1" applyFont="1" applyFill="1" applyAlignment="1" applyProtection="1">
      <alignment horizontal="center" vertical="center"/>
      <protection locked="0"/>
    </xf>
    <xf numFmtId="0" fontId="5" fillId="0" borderId="0" xfId="0" applyNumberFormat="1" applyFont="1" applyFill="1" applyAlignment="1" applyProtection="1">
      <alignment vertical="center"/>
      <protection locked="0"/>
    </xf>
    <xf numFmtId="0" fontId="0" fillId="5" borderId="0" xfId="0" applyNumberFormat="1" applyFont="1" applyFill="1" applyAlignment="1" applyProtection="1">
      <alignment vertical="center"/>
      <protection locked="0"/>
    </xf>
    <xf numFmtId="0" fontId="5" fillId="5" borderId="0" xfId="0" applyNumberFormat="1" applyFont="1" applyFill="1" applyAlignment="1" applyProtection="1">
      <alignment vertical="center"/>
      <protection locked="0"/>
    </xf>
    <xf numFmtId="0" fontId="0" fillId="0" borderId="0" xfId="0" applyNumberFormat="1" applyFont="1" applyFill="1" applyAlignment="1" applyProtection="1">
      <alignment vertical="center"/>
      <protection locked="0"/>
    </xf>
    <xf numFmtId="177" fontId="0" fillId="5" borderId="0" xfId="0" applyNumberFormat="1" applyFont="1" applyFill="1" applyAlignment="1" applyProtection="1">
      <alignment horizontal="right" vertical="center"/>
      <protection locked="0"/>
    </xf>
    <xf numFmtId="176" fontId="4" fillId="5" borderId="0" xfId="0" applyNumberFormat="1" applyFont="1" applyFill="1" applyAlignment="1" applyProtection="1">
      <alignment vertical="center"/>
      <protection locked="0"/>
    </xf>
    <xf numFmtId="0" fontId="1" fillId="5" borderId="0" xfId="0" applyNumberFormat="1" applyFont="1" applyFill="1" applyAlignment="1" applyProtection="1">
      <alignment vertical="center"/>
      <protection locked="0"/>
    </xf>
    <xf numFmtId="177" fontId="1" fillId="5" borderId="0" xfId="0" applyNumberFormat="1" applyFont="1" applyFill="1" applyAlignment="1" applyProtection="1">
      <alignment horizontal="right" vertical="center"/>
      <protection locked="0"/>
    </xf>
    <xf numFmtId="176" fontId="7" fillId="5" borderId="0" xfId="0" applyNumberFormat="1" applyFont="1" applyFill="1" applyAlignment="1" applyProtection="1">
      <alignment vertical="center"/>
      <protection locked="0"/>
    </xf>
    <xf numFmtId="0" fontId="3" fillId="0" borderId="2" xfId="0" applyNumberFormat="1" applyFont="1" applyFill="1" applyBorder="1" applyAlignment="1" applyProtection="1">
      <alignment horizontal="center" vertical="center"/>
      <protection locked="0"/>
    </xf>
    <xf numFmtId="177" fontId="3" fillId="5" borderId="2" xfId="0" applyNumberFormat="1" applyFont="1" applyFill="1" applyBorder="1" applyAlignment="1" applyProtection="1">
      <alignment horizontal="center" vertical="center"/>
      <protection locked="0"/>
    </xf>
    <xf numFmtId="0" fontId="3" fillId="5" borderId="2" xfId="0" applyNumberFormat="1" applyFont="1" applyFill="1" applyBorder="1" applyAlignment="1" applyProtection="1">
      <alignment horizontal="center" vertical="center" wrapText="1"/>
      <protection locked="0"/>
    </xf>
    <xf numFmtId="176" fontId="3" fillId="5" borderId="2" xfId="0" applyNumberFormat="1" applyFont="1" applyFill="1" applyBorder="1" applyAlignment="1" applyProtection="1">
      <alignment horizontal="center" vertical="center"/>
      <protection locked="0"/>
    </xf>
    <xf numFmtId="0" fontId="3" fillId="5" borderId="2" xfId="0" applyNumberFormat="1" applyFont="1" applyFill="1" applyBorder="1" applyAlignment="1" applyProtection="1">
      <alignment horizontal="center" vertical="center"/>
      <protection locked="0"/>
    </xf>
    <xf numFmtId="0" fontId="6" fillId="0" borderId="2" xfId="0" applyNumberFormat="1" applyFont="1" applyFill="1" applyBorder="1" applyAlignment="1" applyProtection="1">
      <alignment vertical="center" shrinkToFit="1"/>
      <protection locked="0"/>
    </xf>
    <xf numFmtId="0" fontId="6" fillId="5" borderId="2" xfId="0" applyNumberFormat="1" applyFont="1" applyFill="1" applyBorder="1" applyAlignment="1" applyProtection="1">
      <alignment horizontal="right" vertical="center"/>
      <protection locked="0"/>
    </xf>
    <xf numFmtId="176" fontId="6" fillId="5" borderId="2" xfId="0" applyNumberFormat="1" applyFont="1" applyFill="1" applyBorder="1" applyAlignment="1" applyProtection="1">
      <alignment horizontal="right" vertical="center"/>
      <protection locked="0"/>
    </xf>
    <xf numFmtId="0" fontId="6" fillId="5" borderId="2" xfId="0" applyNumberFormat="1" applyFont="1" applyFill="1" applyBorder="1" applyAlignment="1" applyProtection="1">
      <alignment vertical="center"/>
      <protection locked="0"/>
    </xf>
    <xf numFmtId="0" fontId="7" fillId="0" borderId="2" xfId="0" applyNumberFormat="1" applyFont="1" applyFill="1" applyBorder="1" applyAlignment="1" applyProtection="1">
      <alignment vertical="center" shrinkToFit="1"/>
      <protection locked="0"/>
    </xf>
    <xf numFmtId="0" fontId="7" fillId="5" borderId="2" xfId="0" applyNumberFormat="1" applyFont="1" applyFill="1" applyBorder="1" applyAlignment="1" applyProtection="1">
      <alignment horizontal="right" vertical="center"/>
      <protection locked="0"/>
    </xf>
    <xf numFmtId="0" fontId="7" fillId="5" borderId="2" xfId="0" applyNumberFormat="1" applyFont="1" applyFill="1" applyBorder="1" applyAlignment="1" applyProtection="1">
      <alignment vertical="center"/>
      <protection locked="0"/>
    </xf>
    <xf numFmtId="0" fontId="6" fillId="0" borderId="2" xfId="0" applyNumberFormat="1" applyFont="1" applyFill="1" applyBorder="1" applyAlignment="1" applyProtection="1">
      <alignment horizontal="center" vertical="center" shrinkToFit="1"/>
      <protection locked="0"/>
    </xf>
    <xf numFmtId="3" fontId="7" fillId="5" borderId="2" xfId="0" applyNumberFormat="1" applyFont="1" applyFill="1" applyBorder="1" applyAlignment="1" applyProtection="1">
      <alignment horizontal="right" vertical="center"/>
      <protection locked="0"/>
    </xf>
    <xf numFmtId="0" fontId="7" fillId="5" borderId="2" xfId="0" applyNumberFormat="1" applyFont="1" applyFill="1" applyBorder="1" applyAlignment="1" applyProtection="1">
      <alignment vertical="center" shrinkToFit="1"/>
      <protection locked="0"/>
    </xf>
    <xf numFmtId="1" fontId="7" fillId="5" borderId="2" xfId="0" applyNumberFormat="1" applyFont="1" applyFill="1" applyBorder="1" applyAlignment="1" applyProtection="1">
      <alignment vertical="center" shrinkToFit="1"/>
      <protection locked="0"/>
    </xf>
    <xf numFmtId="0" fontId="7" fillId="5" borderId="2" xfId="0" applyNumberFormat="1" applyFont="1" applyFill="1" applyBorder="1" applyAlignment="1" applyProtection="1">
      <alignment horizontal="center" vertical="center"/>
      <protection locked="0"/>
    </xf>
    <xf numFmtId="0" fontId="6" fillId="5" borderId="2" xfId="0" applyNumberFormat="1" applyFont="1" applyFill="1" applyBorder="1" applyAlignment="1" applyProtection="1">
      <alignment horizontal="left" vertical="center" shrinkToFit="1"/>
      <protection locked="0"/>
    </xf>
    <xf numFmtId="0" fontId="6" fillId="5" borderId="2" xfId="0" applyNumberFormat="1" applyFont="1" applyFill="1" applyBorder="1" applyAlignment="1" applyProtection="1">
      <alignment vertical="center" shrinkToFit="1"/>
      <protection locked="0"/>
    </xf>
    <xf numFmtId="49" fontId="7" fillId="5" borderId="2" xfId="1" applyNumberFormat="1" applyFont="1" applyFill="1" applyBorder="1" applyAlignment="1" applyProtection="1">
      <alignment horizontal="left" vertical="center" wrapText="1"/>
      <protection locked="0" hidden="1"/>
    </xf>
    <xf numFmtId="0" fontId="6" fillId="5" borderId="2" xfId="0" applyNumberFormat="1" applyFont="1" applyFill="1" applyBorder="1" applyAlignment="1" applyProtection="1">
      <alignment horizontal="center" vertical="center" shrinkToFit="1"/>
      <protection locked="0"/>
    </xf>
    <xf numFmtId="49" fontId="0" fillId="5" borderId="0" xfId="0" applyNumberFormat="1" applyFont="1" applyFill="1" applyAlignment="1" applyProtection="1">
      <alignment horizontal="right" vertical="center"/>
      <protection locked="0"/>
    </xf>
    <xf numFmtId="0" fontId="11" fillId="0" borderId="0" xfId="0" applyFont="1" applyFill="1" applyAlignment="1">
      <alignment vertical="center"/>
    </xf>
    <xf numFmtId="0" fontId="11" fillId="0" borderId="0" xfId="0" applyFont="1" applyFill="1" applyAlignment="1">
      <alignment horizontal="right" vertical="center"/>
    </xf>
    <xf numFmtId="0" fontId="12" fillId="0" borderId="2" xfId="0" applyNumberFormat="1" applyFont="1" applyFill="1" applyBorder="1" applyAlignment="1" applyProtection="1">
      <alignment horizontal="center" vertical="center" wrapText="1"/>
    </xf>
    <xf numFmtId="0" fontId="12" fillId="0" borderId="7" xfId="0" applyNumberFormat="1" applyFont="1" applyFill="1" applyBorder="1" applyAlignment="1" applyProtection="1">
      <alignment horizontal="center" vertical="center" wrapText="1"/>
    </xf>
    <xf numFmtId="0" fontId="12" fillId="0" borderId="8" xfId="0" applyNumberFormat="1" applyFont="1" applyFill="1" applyBorder="1" applyAlignment="1" applyProtection="1">
      <alignment horizontal="center" vertical="center" wrapText="1"/>
    </xf>
    <xf numFmtId="0" fontId="12" fillId="0" borderId="9" xfId="0" applyNumberFormat="1" applyFont="1" applyFill="1" applyBorder="1" applyAlignment="1" applyProtection="1">
      <alignment horizontal="center" vertical="center" wrapText="1"/>
    </xf>
    <xf numFmtId="0" fontId="0" fillId="0" borderId="0" xfId="0" applyFill="1" applyAlignment="1">
      <alignment wrapText="1"/>
    </xf>
    <xf numFmtId="0" fontId="12" fillId="0" borderId="1" xfId="0" applyNumberFormat="1" applyFont="1" applyFill="1" applyBorder="1" applyAlignment="1" applyProtection="1">
      <alignment horizontal="center" vertical="center" wrapText="1"/>
    </xf>
    <xf numFmtId="0" fontId="12" fillId="0" borderId="0" xfId="0" applyNumberFormat="1" applyFont="1" applyFill="1" applyAlignment="1" applyProtection="1">
      <alignment horizontal="center" vertical="center" wrapText="1"/>
    </xf>
    <xf numFmtId="0" fontId="12" fillId="0" borderId="10" xfId="0" applyNumberFormat="1" applyFont="1" applyFill="1" applyBorder="1" applyAlignment="1" applyProtection="1">
      <alignment horizontal="center" vertical="center" wrapText="1"/>
    </xf>
    <xf numFmtId="0" fontId="11" fillId="0" borderId="2" xfId="0" applyNumberFormat="1" applyFont="1" applyFill="1" applyBorder="1" applyAlignment="1" applyProtection="1">
      <alignment horizontal="left" vertical="center"/>
    </xf>
    <xf numFmtId="0" fontId="12" fillId="0" borderId="2" xfId="0" applyNumberFormat="1" applyFont="1" applyFill="1" applyBorder="1" applyAlignment="1" applyProtection="1">
      <alignment horizontal="center" vertical="center"/>
    </xf>
    <xf numFmtId="3" fontId="11" fillId="0" borderId="2" xfId="0" applyNumberFormat="1" applyFont="1" applyFill="1" applyBorder="1" applyAlignment="1" applyProtection="1">
      <alignment horizontal="right" vertical="center"/>
    </xf>
    <xf numFmtId="0" fontId="12" fillId="0" borderId="2" xfId="0" applyNumberFormat="1" applyFont="1" applyFill="1" applyBorder="1" applyAlignment="1" applyProtection="1">
      <alignment horizontal="left" vertical="center"/>
    </xf>
    <xf numFmtId="0" fontId="12" fillId="0" borderId="2" xfId="0" applyNumberFormat="1" applyFont="1" applyFill="1" applyBorder="1" applyAlignment="1" applyProtection="1">
      <alignment vertical="center"/>
    </xf>
    <xf numFmtId="0" fontId="11" fillId="0" borderId="2" xfId="0" applyNumberFormat="1" applyFont="1" applyFill="1" applyBorder="1" applyAlignment="1" applyProtection="1">
      <alignment vertical="center"/>
    </xf>
    <xf numFmtId="0" fontId="12" fillId="0" borderId="1" xfId="0" applyNumberFormat="1" applyFont="1" applyFill="1" applyBorder="1" applyAlignment="1" applyProtection="1">
      <alignment horizontal="center" vertical="center"/>
    </xf>
    <xf numFmtId="0" fontId="11" fillId="0" borderId="2" xfId="0" applyNumberFormat="1" applyFont="1" applyFill="1" applyBorder="1" applyAlignment="1" applyProtection="1">
      <alignment horizontal="right" vertical="center"/>
    </xf>
    <xf numFmtId="0" fontId="1" fillId="0" borderId="0" xfId="0" applyNumberFormat="1" applyFont="1" applyFill="1" applyAlignment="1" applyProtection="1">
      <alignment vertical="center"/>
    </xf>
    <xf numFmtId="0" fontId="1" fillId="5" borderId="0" xfId="0" applyNumberFormat="1" applyFont="1" applyFill="1" applyAlignment="1" applyProtection="1">
      <alignment vertical="center"/>
    </xf>
    <xf numFmtId="178" fontId="1" fillId="5" borderId="0" xfId="0" applyNumberFormat="1" applyFont="1" applyFill="1" applyAlignment="1" applyProtection="1">
      <alignment vertical="center"/>
    </xf>
    <xf numFmtId="0" fontId="1" fillId="0" borderId="0" xfId="0" applyNumberFormat="1" applyFont="1" applyFill="1" applyAlignment="1" applyProtection="1">
      <alignment horizontal="right" vertical="center"/>
    </xf>
    <xf numFmtId="0" fontId="3" fillId="0" borderId="2" xfId="0" applyNumberFormat="1" applyFont="1" applyFill="1" applyBorder="1" applyAlignment="1" applyProtection="1">
      <alignment horizontal="center" vertical="center"/>
    </xf>
    <xf numFmtId="0" fontId="3" fillId="5" borderId="2" xfId="0" applyNumberFormat="1" applyFont="1" applyFill="1" applyBorder="1" applyAlignment="1" applyProtection="1">
      <alignment horizontal="center" vertical="center"/>
    </xf>
    <xf numFmtId="178" fontId="3" fillId="5" borderId="2" xfId="0" applyNumberFormat="1" applyFont="1" applyFill="1" applyBorder="1" applyAlignment="1" applyProtection="1">
      <alignment horizontal="center" vertical="center"/>
    </xf>
    <xf numFmtId="0" fontId="4" fillId="0" borderId="0" xfId="0" applyNumberFormat="1" applyFont="1" applyFill="1" applyAlignment="1" applyProtection="1">
      <alignment horizontal="center" vertical="center"/>
      <protection locked="0"/>
    </xf>
    <xf numFmtId="0" fontId="6" fillId="0" borderId="2" xfId="0" applyNumberFormat="1" applyFont="1" applyFill="1" applyBorder="1" applyAlignment="1" applyProtection="1">
      <alignment horizontal="left" vertical="center" shrinkToFit="1"/>
    </xf>
    <xf numFmtId="0" fontId="6" fillId="5" borderId="2" xfId="0" applyNumberFormat="1" applyFont="1" applyFill="1" applyBorder="1" applyAlignment="1" applyProtection="1">
      <alignment vertical="center"/>
    </xf>
    <xf numFmtId="178" fontId="6" fillId="5" borderId="2" xfId="0" applyNumberFormat="1" applyFont="1" applyFill="1" applyBorder="1" applyAlignment="1" applyProtection="1">
      <alignment vertical="center"/>
    </xf>
    <xf numFmtId="0" fontId="7" fillId="0" borderId="2" xfId="0" applyNumberFormat="1" applyFont="1" applyFill="1" applyBorder="1" applyAlignment="1" applyProtection="1">
      <alignment vertical="center" shrinkToFit="1"/>
    </xf>
    <xf numFmtId="0" fontId="7" fillId="5" borderId="2" xfId="0" applyNumberFormat="1" applyFont="1" applyFill="1" applyBorder="1" applyAlignment="1" applyProtection="1">
      <alignment vertical="center"/>
    </xf>
    <xf numFmtId="178" fontId="7" fillId="5" borderId="2" xfId="0" applyNumberFormat="1" applyFont="1" applyFill="1" applyBorder="1" applyAlignment="1" applyProtection="1">
      <alignment vertical="center"/>
    </xf>
    <xf numFmtId="0" fontId="7" fillId="0" borderId="2" xfId="0" applyNumberFormat="1" applyFont="1" applyFill="1" applyBorder="1" applyAlignment="1" applyProtection="1">
      <alignment vertical="center"/>
    </xf>
    <xf numFmtId="0" fontId="4" fillId="0" borderId="0" xfId="0" applyNumberFormat="1" applyFont="1" applyFill="1" applyAlignment="1" applyProtection="1">
      <alignment vertical="center"/>
      <protection locked="0"/>
    </xf>
    <xf numFmtId="0" fontId="6" fillId="0" borderId="2" xfId="0" applyNumberFormat="1" applyFont="1" applyFill="1" applyBorder="1" applyAlignment="1" applyProtection="1">
      <alignment vertical="center" shrinkToFit="1"/>
    </xf>
    <xf numFmtId="0" fontId="6" fillId="0" borderId="2" xfId="0" applyNumberFormat="1" applyFont="1" applyFill="1" applyBorder="1" applyAlignment="1" applyProtection="1">
      <alignment vertical="center"/>
    </xf>
    <xf numFmtId="0" fontId="3" fillId="0" borderId="0" xfId="0" applyNumberFormat="1" applyFont="1" applyFill="1" applyAlignment="1" applyProtection="1">
      <alignment vertical="center"/>
      <protection locked="0"/>
    </xf>
    <xf numFmtId="0" fontId="6" fillId="0" borderId="2" xfId="0" applyNumberFormat="1" applyFont="1" applyFill="1" applyBorder="1" applyAlignment="1" applyProtection="1">
      <alignment horizontal="center" vertical="center" shrinkToFit="1"/>
    </xf>
    <xf numFmtId="0" fontId="0" fillId="0" borderId="0" xfId="0" applyNumberFormat="1" applyFont="1" applyFill="1" applyAlignment="1" applyProtection="1">
      <alignment vertical="center" shrinkToFit="1"/>
      <protection locked="0"/>
    </xf>
    <xf numFmtId="0" fontId="0" fillId="5" borderId="0" xfId="0" applyNumberFormat="1" applyFont="1" applyFill="1" applyAlignment="1" applyProtection="1">
      <alignment vertical="center" shrinkToFit="1"/>
      <protection locked="0"/>
    </xf>
    <xf numFmtId="178" fontId="0" fillId="5" borderId="0" xfId="0" applyNumberFormat="1" applyFont="1" applyFill="1" applyAlignment="1" applyProtection="1">
      <alignment vertical="center"/>
      <protection locked="0"/>
    </xf>
    <xf numFmtId="0" fontId="1" fillId="5" borderId="0" xfId="0" applyNumberFormat="1" applyFont="1" applyFill="1" applyAlignment="1" applyProtection="1">
      <alignment horizontal="right" vertical="center"/>
    </xf>
    <xf numFmtId="178" fontId="1" fillId="5" borderId="0" xfId="0" applyNumberFormat="1" applyFont="1" applyFill="1" applyAlignment="1">
      <alignment wrapText="1"/>
    </xf>
    <xf numFmtId="0" fontId="1" fillId="5" borderId="0" xfId="0" applyFont="1" applyFill="1" applyAlignment="1">
      <alignment horizontal="right"/>
    </xf>
    <xf numFmtId="178" fontId="1" fillId="5" borderId="0" xfId="0" applyNumberFormat="1" applyFont="1" applyFill="1" applyAlignment="1">
      <alignment horizontal="right" wrapText="1"/>
    </xf>
    <xf numFmtId="0" fontId="3" fillId="5" borderId="2" xfId="0" applyNumberFormat="1" applyFont="1" applyFill="1" applyBorder="1" applyAlignment="1" applyProtection="1">
      <alignment horizontal="center" vertical="center" wrapText="1"/>
    </xf>
    <xf numFmtId="0" fontId="3" fillId="5" borderId="2" xfId="0" applyFont="1" applyFill="1" applyBorder="1" applyAlignment="1">
      <alignment horizontal="center" vertical="center" wrapText="1"/>
    </xf>
    <xf numFmtId="178" fontId="3" fillId="5"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5" borderId="2" xfId="0" applyFont="1" applyFill="1" applyBorder="1" applyAlignment="1">
      <alignment horizontal="right"/>
    </xf>
    <xf numFmtId="178" fontId="6" fillId="5" borderId="2" xfId="0" applyNumberFormat="1" applyFont="1" applyFill="1" applyBorder="1" applyAlignment="1">
      <alignment horizontal="right"/>
    </xf>
    <xf numFmtId="0" fontId="6" fillId="0" borderId="3" xfId="0" applyNumberFormat="1" applyFont="1" applyFill="1" applyBorder="1" applyAlignment="1" applyProtection="1">
      <alignment vertical="center"/>
    </xf>
    <xf numFmtId="0" fontId="7" fillId="5" borderId="2" xfId="0" applyFont="1" applyFill="1" applyBorder="1" applyAlignment="1">
      <alignment horizontal="right"/>
    </xf>
    <xf numFmtId="178" fontId="7" fillId="5" borderId="2" xfId="0" applyNumberFormat="1" applyFont="1" applyFill="1" applyBorder="1" applyAlignment="1">
      <alignment horizontal="right"/>
    </xf>
    <xf numFmtId="0" fontId="7" fillId="0" borderId="3" xfId="0" applyNumberFormat="1" applyFont="1" applyFill="1" applyBorder="1" applyAlignment="1" applyProtection="1">
      <alignment vertical="center"/>
    </xf>
    <xf numFmtId="0" fontId="5" fillId="0" borderId="0" xfId="0" applyFont="1" applyFill="1"/>
    <xf numFmtId="0" fontId="6" fillId="5" borderId="3" xfId="0" applyNumberFormat="1" applyFont="1" applyFill="1" applyBorder="1" applyAlignment="1" applyProtection="1">
      <alignment horizontal="right" vertical="center" wrapText="1"/>
    </xf>
    <xf numFmtId="178" fontId="6" fillId="5" borderId="2" xfId="0" applyNumberFormat="1" applyFont="1" applyFill="1" applyBorder="1" applyAlignment="1" applyProtection="1">
      <alignment horizontal="right" vertical="center" wrapText="1"/>
    </xf>
    <xf numFmtId="178" fontId="4" fillId="5" borderId="0" xfId="0" applyNumberFormat="1" applyFont="1" applyFill="1" applyAlignment="1">
      <alignment wrapText="1"/>
    </xf>
    <xf numFmtId="178" fontId="0" fillId="5" borderId="0" xfId="0" applyNumberFormat="1" applyFill="1" applyAlignment="1">
      <alignment wrapText="1"/>
    </xf>
    <xf numFmtId="0" fontId="11" fillId="0" borderId="2" xfId="0" applyNumberFormat="1" applyFont="1" applyFill="1" applyBorder="1" applyAlignment="1" applyProtection="1">
      <alignment horizontal="center" vertical="center"/>
    </xf>
    <xf numFmtId="0" fontId="0" fillId="0" borderId="2" xfId="0" applyNumberFormat="1" applyFont="1" applyFill="1" applyBorder="1" applyAlignment="1" applyProtection="1"/>
    <xf numFmtId="0" fontId="14" fillId="5" borderId="0" xfId="0" applyNumberFormat="1" applyFont="1" applyFill="1" applyBorder="1" applyAlignment="1" applyProtection="1">
      <alignment vertical="center"/>
    </xf>
    <xf numFmtId="0" fontId="1" fillId="5" borderId="0" xfId="0" applyNumberFormat="1" applyFont="1" applyFill="1" applyBorder="1" applyAlignment="1" applyProtection="1"/>
    <xf numFmtId="0" fontId="1" fillId="0" borderId="0" xfId="0" applyFont="1"/>
    <xf numFmtId="0" fontId="2" fillId="0" borderId="0" xfId="0" applyFont="1"/>
    <xf numFmtId="0" fontId="14" fillId="5" borderId="11" xfId="0" applyNumberFormat="1" applyFont="1" applyFill="1" applyBorder="1" applyAlignment="1" applyProtection="1">
      <alignment horizontal="right" vertical="center"/>
    </xf>
    <xf numFmtId="0" fontId="14" fillId="5" borderId="12" xfId="0" applyNumberFormat="1" applyFont="1" applyFill="1" applyBorder="1" applyAlignment="1" applyProtection="1">
      <alignment horizontal="right" vertical="center"/>
    </xf>
    <xf numFmtId="0" fontId="1" fillId="5" borderId="12" xfId="0" applyNumberFormat="1" applyFont="1" applyFill="1" applyBorder="1" applyAlignment="1" applyProtection="1">
      <alignment horizontal="right"/>
    </xf>
    <xf numFmtId="0" fontId="1" fillId="0" borderId="0" xfId="0" applyFont="1" applyAlignment="1">
      <alignment horizontal="right"/>
    </xf>
    <xf numFmtId="0" fontId="15" fillId="5" borderId="13" xfId="0" applyNumberFormat="1" applyFont="1" applyFill="1" applyBorder="1" applyAlignment="1" applyProtection="1">
      <alignment horizontal="center" vertical="center"/>
    </xf>
    <xf numFmtId="0" fontId="15" fillId="5" borderId="14" xfId="0" applyNumberFormat="1" applyFont="1" applyFill="1" applyBorder="1" applyAlignment="1" applyProtection="1">
      <alignment horizontal="center" vertical="center" wrapText="1"/>
    </xf>
    <xf numFmtId="0" fontId="15" fillId="5" borderId="1" xfId="0" applyNumberFormat="1" applyFont="1" applyFill="1" applyBorder="1" applyAlignment="1" applyProtection="1">
      <alignment horizontal="center" vertical="center" wrapText="1"/>
    </xf>
    <xf numFmtId="0" fontId="15" fillId="5" borderId="15" xfId="0" applyNumberFormat="1" applyFont="1" applyFill="1" applyBorder="1" applyAlignment="1" applyProtection="1">
      <alignment horizontal="center" vertical="center" wrapText="1"/>
    </xf>
    <xf numFmtId="0" fontId="15" fillId="5" borderId="13" xfId="0" applyNumberFormat="1" applyFont="1" applyFill="1" applyBorder="1" applyAlignment="1" applyProtection="1">
      <alignment horizontal="center" vertical="center" wrapText="1"/>
    </xf>
    <xf numFmtId="0" fontId="15" fillId="5" borderId="16" xfId="0" applyNumberFormat="1" applyFont="1" applyFill="1" applyBorder="1" applyAlignment="1" applyProtection="1">
      <alignment horizontal="center" vertical="center" wrapText="1"/>
    </xf>
    <xf numFmtId="0" fontId="15" fillId="5" borderId="17" xfId="0" applyNumberFormat="1" applyFont="1" applyFill="1" applyBorder="1" applyAlignment="1" applyProtection="1">
      <alignment horizontal="center" vertical="center" wrapText="1"/>
    </xf>
    <xf numFmtId="0" fontId="4" fillId="0" borderId="0" xfId="0" applyFont="1"/>
    <xf numFmtId="0" fontId="16" fillId="5" borderId="2" xfId="0" applyNumberFormat="1" applyFont="1" applyFill="1" applyBorder="1" applyAlignment="1" applyProtection="1">
      <alignment horizontal="left" vertical="center"/>
    </xf>
    <xf numFmtId="177" fontId="16" fillId="0" borderId="2" xfId="0" applyNumberFormat="1" applyFont="1" applyFill="1" applyBorder="1" applyAlignment="1" applyProtection="1">
      <alignment horizontal="right" vertical="center"/>
    </xf>
    <xf numFmtId="0" fontId="17" fillId="5" borderId="2" xfId="0" applyNumberFormat="1" applyFont="1" applyFill="1" applyBorder="1" applyAlignment="1" applyProtection="1">
      <alignment horizontal="left" vertical="center"/>
    </xf>
    <xf numFmtId="177" fontId="17" fillId="0" borderId="2" xfId="0" applyNumberFormat="1" applyFont="1" applyFill="1" applyBorder="1" applyAlignment="1" applyProtection="1">
      <alignment horizontal="right" vertical="center"/>
    </xf>
    <xf numFmtId="0" fontId="0" fillId="0" borderId="0" xfId="0" applyFont="1"/>
    <xf numFmtId="0" fontId="17" fillId="5" borderId="2" xfId="0" applyNumberFormat="1" applyFont="1" applyFill="1" applyBorder="1" applyAlignment="1" applyProtection="1">
      <alignment vertical="center"/>
    </xf>
    <xf numFmtId="0" fontId="17" fillId="5" borderId="2" xfId="0" applyNumberFormat="1" applyFont="1" applyFill="1" applyBorder="1" applyAlignment="1" applyProtection="1">
      <alignment horizontal="left" vertical="center" wrapText="1"/>
    </xf>
    <xf numFmtId="179" fontId="6" fillId="0" borderId="2" xfId="0" applyNumberFormat="1" applyFont="1" applyFill="1" applyBorder="1" applyAlignment="1" applyProtection="1">
      <alignment horizontal="right" vertical="center"/>
    </xf>
    <xf numFmtId="0" fontId="19" fillId="0" borderId="0" xfId="13" applyFont="1" applyFill="1" applyBorder="1" applyAlignment="1">
      <alignment horizontal="center" vertical="center"/>
    </xf>
    <xf numFmtId="0" fontId="8" fillId="0" borderId="0" xfId="13">
      <alignment vertical="center"/>
    </xf>
    <xf numFmtId="0" fontId="8" fillId="0" borderId="0" xfId="13" applyFont="1" applyFill="1" applyBorder="1" applyAlignment="1">
      <alignment horizontal="center" vertical="center"/>
    </xf>
    <xf numFmtId="0" fontId="10" fillId="0" borderId="0" xfId="13" applyFont="1" applyAlignment="1">
      <alignment horizontal="center" vertical="center"/>
    </xf>
    <xf numFmtId="0" fontId="20" fillId="0" borderId="0" xfId="13" applyFont="1">
      <alignment vertical="center"/>
    </xf>
    <xf numFmtId="0" fontId="8" fillId="0" borderId="0" xfId="13" applyFont="1" applyFill="1" applyBorder="1" applyAlignment="1">
      <alignment vertical="center"/>
    </xf>
    <xf numFmtId="0" fontId="8" fillId="0" borderId="0" xfId="13" applyFont="1">
      <alignment vertical="center"/>
    </xf>
    <xf numFmtId="0" fontId="2" fillId="0" borderId="0" xfId="0" applyNumberFormat="1" applyFont="1" applyFill="1" applyAlignment="1" applyProtection="1">
      <alignment horizontal="center" vertical="center"/>
      <protection locked="0"/>
    </xf>
    <xf numFmtId="0" fontId="1" fillId="0" borderId="12" xfId="0" applyNumberFormat="1" applyFont="1" applyFill="1" applyBorder="1" applyAlignment="1" applyProtection="1">
      <alignment horizontal="right" vertical="center"/>
      <protection locked="0"/>
    </xf>
    <xf numFmtId="0" fontId="10" fillId="0" borderId="0" xfId="0" applyNumberFormat="1" applyFont="1" applyFill="1" applyAlignment="1" applyProtection="1">
      <alignment horizontal="center" vertical="center"/>
    </xf>
    <xf numFmtId="0" fontId="11" fillId="0" borderId="0" xfId="0" applyNumberFormat="1" applyFont="1" applyFill="1" applyAlignment="1" applyProtection="1">
      <alignment horizontal="right" vertical="center"/>
    </xf>
    <xf numFmtId="0" fontId="2" fillId="0" borderId="0" xfId="0" applyFont="1" applyFill="1" applyAlignment="1">
      <alignment horizontal="center" vertical="center"/>
    </xf>
    <xf numFmtId="0" fontId="12" fillId="0"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0" fontId="12" fillId="0" borderId="3" xfId="0" applyNumberFormat="1" applyFont="1" applyFill="1" applyBorder="1" applyAlignment="1" applyProtection="1">
      <alignment horizontal="center" vertical="center" wrapText="1"/>
    </xf>
    <xf numFmtId="0" fontId="12" fillId="0" borderId="6" xfId="0" applyNumberFormat="1" applyFont="1" applyFill="1" applyBorder="1" applyAlignment="1" applyProtection="1">
      <alignment horizontal="center" vertical="center" wrapText="1"/>
    </xf>
    <xf numFmtId="0" fontId="12" fillId="0" borderId="2" xfId="0" applyNumberFormat="1" applyFont="1" applyFill="1" applyBorder="1" applyAlignment="1" applyProtection="1">
      <alignment horizontal="center" vertical="center"/>
    </xf>
    <xf numFmtId="0" fontId="12" fillId="0" borderId="1" xfId="0" applyNumberFormat="1" applyFont="1" applyFill="1" applyBorder="1" applyAlignment="1" applyProtection="1">
      <alignment horizontal="center" vertical="center"/>
    </xf>
    <xf numFmtId="0" fontId="2" fillId="0" borderId="0" xfId="0" applyNumberFormat="1" applyFont="1" applyFill="1" applyAlignment="1" applyProtection="1">
      <alignment horizontal="center" vertical="center"/>
    </xf>
    <xf numFmtId="178" fontId="2" fillId="0" borderId="0" xfId="0" applyNumberFormat="1" applyFont="1" applyFill="1" applyAlignment="1" applyProtection="1">
      <alignment horizontal="center" vertical="center"/>
    </xf>
    <xf numFmtId="0" fontId="14" fillId="5" borderId="11" xfId="0" applyNumberFormat="1" applyFont="1" applyFill="1" applyBorder="1" applyAlignment="1" applyProtection="1">
      <alignment horizontal="right" vertical="center"/>
    </xf>
  </cellXfs>
  <cellStyles count="15">
    <cellStyle name="百分比" xfId="1" builtinId="5"/>
    <cellStyle name="百分比 2" xfId="2"/>
    <cellStyle name="差_2018年县级政府决算公开" xfId="3"/>
    <cellStyle name="差_基金" xfId="4"/>
    <cellStyle name="常规" xfId="0" builtinId="0"/>
    <cellStyle name="常规 10" xfId="5"/>
    <cellStyle name="常规 2" xfId="6"/>
    <cellStyle name="常规 2 2" xfId="7"/>
    <cellStyle name="常规 2_决算表(1)" xfId="8"/>
    <cellStyle name="常规 3" xfId="9"/>
    <cellStyle name="常规 3 2" xfId="10"/>
    <cellStyle name="常规 3_决算表(1)" xfId="11"/>
    <cellStyle name="常规 4" xfId="12"/>
    <cellStyle name="常规_2018年县级政府决算公开" xfId="13"/>
    <cellStyle name="好_2018年县级政府决算公开" xfId="1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20915;&#31639;&#65288;&#26368;&#32456;&#6528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row r="5">
          <cell r="C5">
            <v>70716</v>
          </cell>
        </row>
      </sheetData>
      <sheetData sheetId="4">
        <row r="5">
          <cell r="C5">
            <v>189729</v>
          </cell>
        </row>
      </sheetData>
      <sheetData sheetId="5"/>
      <sheetData sheetId="6"/>
      <sheetData sheetId="7"/>
      <sheetData sheetId="8"/>
      <sheetData sheetId="9"/>
      <sheetData sheetId="10"/>
      <sheetData sheetId="11"/>
      <sheetData sheetId="12"/>
      <sheetData sheetId="13">
        <row r="6">
          <cell r="C6">
            <v>9941</v>
          </cell>
          <cell r="O6">
            <v>40670</v>
          </cell>
          <cell r="Y6">
            <v>0</v>
          </cell>
        </row>
      </sheetData>
      <sheetData sheetId="14"/>
      <sheetData sheetId="15"/>
      <sheetData sheetId="16"/>
      <sheetData sheetId="17"/>
      <sheetData sheetId="18">
        <row r="5">
          <cell r="E5">
            <v>0</v>
          </cell>
          <cell r="J5">
            <v>874</v>
          </cell>
        </row>
      </sheetData>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A15"/>
  <sheetViews>
    <sheetView tabSelected="1" zoomScaleSheetLayoutView="100" workbookViewId="0">
      <selection activeCell="A15" sqref="A15"/>
    </sheetView>
  </sheetViews>
  <sheetFormatPr defaultRowHeight="15.6"/>
  <cols>
    <col min="1" max="1" width="88.19921875" style="166" customWidth="1"/>
    <col min="2" max="16384" width="8.796875" style="166"/>
  </cols>
  <sheetData>
    <row r="1" spans="1:1" s="169" customFormat="1" ht="54" customHeight="1">
      <c r="A1" s="168" t="s">
        <v>15</v>
      </c>
    </row>
    <row r="2" spans="1:1" ht="27" customHeight="1">
      <c r="A2" s="170" t="s">
        <v>1</v>
      </c>
    </row>
    <row r="3" spans="1:1" ht="27" customHeight="1">
      <c r="A3" s="170" t="s">
        <v>2</v>
      </c>
    </row>
    <row r="4" spans="1:1" ht="27" customHeight="1">
      <c r="A4" s="170" t="s">
        <v>3</v>
      </c>
    </row>
    <row r="5" spans="1:1" ht="27" customHeight="1">
      <c r="A5" s="170" t="s">
        <v>4</v>
      </c>
    </row>
    <row r="6" spans="1:1" ht="27" customHeight="1">
      <c r="A6" s="170" t="s">
        <v>5</v>
      </c>
    </row>
    <row r="7" spans="1:1" ht="27" customHeight="1">
      <c r="A7" s="170" t="s">
        <v>6</v>
      </c>
    </row>
    <row r="8" spans="1:1" ht="27" customHeight="1">
      <c r="A8" s="170" t="s">
        <v>7</v>
      </c>
    </row>
    <row r="9" spans="1:1" ht="27" customHeight="1">
      <c r="A9" s="170" t="s">
        <v>8</v>
      </c>
    </row>
    <row r="10" spans="1:1" s="171" customFormat="1" ht="27" customHeight="1">
      <c r="A10" s="170" t="s">
        <v>9</v>
      </c>
    </row>
    <row r="11" spans="1:1" ht="27" customHeight="1">
      <c r="A11" s="170" t="s">
        <v>10</v>
      </c>
    </row>
    <row r="12" spans="1:1" ht="27" customHeight="1">
      <c r="A12" s="170" t="s">
        <v>11</v>
      </c>
    </row>
    <row r="13" spans="1:1" ht="27" customHeight="1">
      <c r="A13" s="170" t="s">
        <v>12</v>
      </c>
    </row>
    <row r="14" spans="1:1" ht="27" customHeight="1">
      <c r="A14" s="170" t="s">
        <v>13</v>
      </c>
    </row>
    <row r="15" spans="1:1" ht="27" customHeight="1">
      <c r="A15" s="170" t="s">
        <v>14</v>
      </c>
    </row>
  </sheetData>
  <phoneticPr fontId="9"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dimension ref="A1:D94"/>
  <sheetViews>
    <sheetView showZeros="0" workbookViewId="0">
      <pane xSplit="1" ySplit="5" topLeftCell="B45" activePane="bottomRight" state="frozen"/>
      <selection pane="topRight"/>
      <selection pane="bottomLeft"/>
      <selection pane="bottomRight" activeCell="B60" sqref="B60"/>
    </sheetView>
  </sheetViews>
  <sheetFormatPr defaultColWidth="8.69921875" defaultRowHeight="17.399999999999999"/>
  <cols>
    <col min="1" max="1" width="72.19921875" style="6" customWidth="1"/>
    <col min="2" max="2" width="17.09765625" style="41" customWidth="1"/>
    <col min="3" max="3" width="16.8984375" style="41" customWidth="1"/>
    <col min="4" max="4" width="17.8984375" style="138" customWidth="1"/>
    <col min="5" max="20" width="9" style="6" bestFit="1" customWidth="1"/>
    <col min="21" max="16384" width="8.69921875" style="6"/>
  </cols>
  <sheetData>
    <row r="1" spans="1:4" s="1" customFormat="1" ht="15.6">
      <c r="A1" s="97" t="s">
        <v>826</v>
      </c>
      <c r="B1" s="120"/>
      <c r="C1" s="120"/>
      <c r="D1" s="121"/>
    </row>
    <row r="2" spans="1:4" s="2" customFormat="1" ht="29.4">
      <c r="A2" s="183" t="s">
        <v>827</v>
      </c>
      <c r="B2" s="183"/>
      <c r="C2" s="183"/>
      <c r="D2" s="184"/>
    </row>
    <row r="3" spans="1:4" s="1" customFormat="1" ht="15.6">
      <c r="A3" s="97"/>
      <c r="B3" s="120"/>
      <c r="C3" s="122"/>
      <c r="D3" s="123" t="s">
        <v>17</v>
      </c>
    </row>
    <row r="4" spans="1:4">
      <c r="A4" s="101" t="s">
        <v>828</v>
      </c>
      <c r="B4" s="124" t="s">
        <v>829</v>
      </c>
      <c r="C4" s="125" t="s">
        <v>106</v>
      </c>
      <c r="D4" s="126" t="s">
        <v>21</v>
      </c>
    </row>
    <row r="5" spans="1:4">
      <c r="A5" s="127" t="s">
        <v>830</v>
      </c>
      <c r="B5" s="128">
        <f>B8+B11+B18+B27+B43+B50+B56+B63+B64+B65+B66+B61</f>
        <v>8633</v>
      </c>
      <c r="C5" s="128">
        <f>C8+C11+C18+C27+C43+C50+C56+C63+C64+C65+C66+C61</f>
        <v>40701</v>
      </c>
      <c r="D5" s="129">
        <f>C5/B5*100</f>
        <v>471.45835746553917</v>
      </c>
    </row>
    <row r="6" spans="1:4">
      <c r="A6" s="130" t="s">
        <v>831</v>
      </c>
      <c r="B6" s="131">
        <v>0</v>
      </c>
      <c r="C6" s="131">
        <v>0</v>
      </c>
      <c r="D6" s="132"/>
    </row>
    <row r="7" spans="1:4">
      <c r="A7" s="133" t="s">
        <v>832</v>
      </c>
      <c r="B7" s="131">
        <v>0</v>
      </c>
      <c r="C7" s="131">
        <v>0</v>
      </c>
      <c r="D7" s="132"/>
    </row>
    <row r="8" spans="1:4">
      <c r="A8" s="130" t="s">
        <v>833</v>
      </c>
      <c r="B8" s="128">
        <v>54</v>
      </c>
      <c r="C8" s="128">
        <f>C9+C10</f>
        <v>346</v>
      </c>
      <c r="D8" s="129">
        <f>C8/B8*100</f>
        <v>640.74074074074076</v>
      </c>
    </row>
    <row r="9" spans="1:4">
      <c r="A9" s="133" t="s">
        <v>834</v>
      </c>
      <c r="B9" s="131">
        <v>54</v>
      </c>
      <c r="C9" s="131">
        <v>30</v>
      </c>
      <c r="D9" s="132"/>
    </row>
    <row r="10" spans="1:4">
      <c r="A10" s="133" t="s">
        <v>835</v>
      </c>
      <c r="B10" s="131"/>
      <c r="C10" s="131">
        <v>316</v>
      </c>
      <c r="D10" s="132"/>
    </row>
    <row r="11" spans="1:4">
      <c r="A11" s="130" t="s">
        <v>836</v>
      </c>
      <c r="B11" s="128">
        <f>B12+B13</f>
        <v>736</v>
      </c>
      <c r="C11" s="128">
        <f>C12+C13</f>
        <v>503</v>
      </c>
      <c r="D11" s="129">
        <f>C11/B11*100</f>
        <v>68.342391304347828</v>
      </c>
    </row>
    <row r="12" spans="1:4">
      <c r="A12" s="133" t="s">
        <v>837</v>
      </c>
      <c r="B12" s="131">
        <v>691</v>
      </c>
      <c r="C12" s="131">
        <v>503</v>
      </c>
      <c r="D12" s="132"/>
    </row>
    <row r="13" spans="1:4">
      <c r="A13" s="133" t="s">
        <v>838</v>
      </c>
      <c r="B13" s="131">
        <v>45</v>
      </c>
      <c r="C13" s="131">
        <v>0</v>
      </c>
      <c r="D13" s="132"/>
    </row>
    <row r="14" spans="1:4">
      <c r="A14" s="133" t="s">
        <v>839</v>
      </c>
      <c r="B14" s="131"/>
      <c r="C14" s="131"/>
      <c r="D14" s="132"/>
    </row>
    <row r="15" spans="1:4">
      <c r="A15" s="130" t="s">
        <v>840</v>
      </c>
      <c r="B15" s="131">
        <v>0</v>
      </c>
      <c r="C15" s="131">
        <v>0</v>
      </c>
      <c r="D15" s="132"/>
    </row>
    <row r="16" spans="1:4">
      <c r="A16" s="133" t="s">
        <v>841</v>
      </c>
      <c r="B16" s="131">
        <v>0</v>
      </c>
      <c r="C16" s="131">
        <v>0</v>
      </c>
      <c r="D16" s="132"/>
    </row>
    <row r="17" spans="1:4">
      <c r="A17" s="133" t="s">
        <v>842</v>
      </c>
      <c r="B17" s="131">
        <v>0</v>
      </c>
      <c r="C17" s="131">
        <v>0</v>
      </c>
      <c r="D17" s="132"/>
    </row>
    <row r="18" spans="1:4">
      <c r="A18" s="130" t="s">
        <v>843</v>
      </c>
      <c r="B18" s="128">
        <f>SUM(B19:B26)</f>
        <v>6316</v>
      </c>
      <c r="C18" s="128">
        <f>SUM(C19:C26)</f>
        <v>38246</v>
      </c>
      <c r="D18" s="129">
        <f>C18/B18*100</f>
        <v>605.54148195060168</v>
      </c>
    </row>
    <row r="19" spans="1:4">
      <c r="A19" s="133" t="s">
        <v>844</v>
      </c>
      <c r="B19" s="131">
        <v>0</v>
      </c>
      <c r="C19" s="131">
        <v>0</v>
      </c>
      <c r="D19" s="129"/>
    </row>
    <row r="20" spans="1:4">
      <c r="A20" s="133" t="s">
        <v>845</v>
      </c>
      <c r="B20" s="131">
        <v>5152</v>
      </c>
      <c r="C20" s="131">
        <v>34754</v>
      </c>
      <c r="D20" s="129">
        <f>C20/B20*100</f>
        <v>674.57298136645954</v>
      </c>
    </row>
    <row r="21" spans="1:4">
      <c r="A21" s="133" t="s">
        <v>846</v>
      </c>
      <c r="B21" s="131">
        <v>0</v>
      </c>
      <c r="C21" s="131">
        <v>0</v>
      </c>
      <c r="D21" s="129"/>
    </row>
    <row r="22" spans="1:4">
      <c r="A22" s="133" t="s">
        <v>847</v>
      </c>
      <c r="B22" s="131">
        <v>48</v>
      </c>
      <c r="C22" s="131">
        <v>817</v>
      </c>
      <c r="D22" s="129">
        <f>C22/B22*100</f>
        <v>1702.0833333333333</v>
      </c>
    </row>
    <row r="23" spans="1:4">
      <c r="A23" s="133" t="s">
        <v>848</v>
      </c>
      <c r="B23" s="131">
        <v>2</v>
      </c>
      <c r="C23" s="131">
        <v>70</v>
      </c>
      <c r="D23" s="129">
        <f>C23/B23*100</f>
        <v>3500</v>
      </c>
    </row>
    <row r="24" spans="1:4">
      <c r="A24" s="133" t="s">
        <v>849</v>
      </c>
      <c r="B24" s="131">
        <v>0</v>
      </c>
      <c r="C24" s="131">
        <v>0</v>
      </c>
      <c r="D24" s="132"/>
    </row>
    <row r="25" spans="1:4">
      <c r="A25" s="133" t="s">
        <v>850</v>
      </c>
      <c r="B25" s="131">
        <v>799</v>
      </c>
      <c r="C25" s="131">
        <v>2134</v>
      </c>
      <c r="D25" s="132"/>
    </row>
    <row r="26" spans="1:4">
      <c r="A26" s="133" t="s">
        <v>851</v>
      </c>
      <c r="B26" s="131">
        <v>315</v>
      </c>
      <c r="C26" s="131">
        <v>471</v>
      </c>
      <c r="D26" s="132"/>
    </row>
    <row r="27" spans="1:4">
      <c r="A27" s="130" t="s">
        <v>852</v>
      </c>
      <c r="B27" s="128">
        <f>B29</f>
        <v>77</v>
      </c>
      <c r="C27" s="128">
        <f>C29</f>
        <v>1</v>
      </c>
      <c r="D27" s="129">
        <f>C27/B27*100</f>
        <v>1.2987012987012987</v>
      </c>
    </row>
    <row r="28" spans="1:4">
      <c r="A28" s="133" t="s">
        <v>853</v>
      </c>
      <c r="B28" s="128">
        <v>0</v>
      </c>
      <c r="C28" s="128">
        <v>0</v>
      </c>
      <c r="D28" s="129"/>
    </row>
    <row r="29" spans="1:4">
      <c r="A29" s="133" t="s">
        <v>854</v>
      </c>
      <c r="B29" s="131">
        <v>77</v>
      </c>
      <c r="C29" s="131">
        <v>1</v>
      </c>
      <c r="D29" s="129"/>
    </row>
    <row r="30" spans="1:4">
      <c r="A30" s="133" t="s">
        <v>855</v>
      </c>
      <c r="B30" s="131">
        <v>0</v>
      </c>
      <c r="C30" s="131">
        <v>0</v>
      </c>
      <c r="D30" s="132"/>
    </row>
    <row r="31" spans="1:4">
      <c r="A31" s="133" t="s">
        <v>856</v>
      </c>
      <c r="B31" s="131">
        <v>0</v>
      </c>
      <c r="C31" s="131">
        <v>0</v>
      </c>
      <c r="D31" s="132"/>
    </row>
    <row r="32" spans="1:4">
      <c r="A32" s="133" t="s">
        <v>857</v>
      </c>
      <c r="B32" s="131">
        <v>0</v>
      </c>
      <c r="C32" s="131">
        <v>0</v>
      </c>
      <c r="D32" s="132"/>
    </row>
    <row r="33" spans="1:4">
      <c r="A33" s="34" t="s">
        <v>858</v>
      </c>
      <c r="B33" s="131">
        <v>0</v>
      </c>
      <c r="C33" s="131">
        <v>0</v>
      </c>
      <c r="D33" s="132"/>
    </row>
    <row r="34" spans="1:4">
      <c r="A34" s="130" t="s">
        <v>859</v>
      </c>
      <c r="B34" s="131">
        <v>0</v>
      </c>
      <c r="C34" s="131">
        <v>0</v>
      </c>
      <c r="D34" s="132"/>
    </row>
    <row r="35" spans="1:4">
      <c r="A35" s="133" t="s">
        <v>860</v>
      </c>
      <c r="B35" s="131">
        <v>0</v>
      </c>
      <c r="C35" s="131">
        <v>0</v>
      </c>
      <c r="D35" s="132"/>
    </row>
    <row r="36" spans="1:4">
      <c r="A36" s="133" t="s">
        <v>861</v>
      </c>
      <c r="B36" s="131">
        <v>0</v>
      </c>
      <c r="C36" s="131">
        <v>0</v>
      </c>
      <c r="D36" s="132"/>
    </row>
    <row r="37" spans="1:4">
      <c r="A37" s="133" t="s">
        <v>862</v>
      </c>
      <c r="B37" s="131">
        <v>0</v>
      </c>
      <c r="C37" s="131">
        <v>0</v>
      </c>
      <c r="D37" s="132"/>
    </row>
    <row r="38" spans="1:4">
      <c r="A38" s="133" t="s">
        <v>863</v>
      </c>
      <c r="B38" s="131">
        <v>0</v>
      </c>
      <c r="C38" s="131">
        <v>0</v>
      </c>
      <c r="D38" s="132"/>
    </row>
    <row r="39" spans="1:4">
      <c r="A39" s="133" t="s">
        <v>864</v>
      </c>
      <c r="B39" s="131">
        <v>0</v>
      </c>
      <c r="C39" s="131">
        <v>0</v>
      </c>
      <c r="D39" s="132"/>
    </row>
    <row r="40" spans="1:4">
      <c r="A40" s="133" t="s">
        <v>865</v>
      </c>
      <c r="B40" s="131">
        <v>0</v>
      </c>
      <c r="C40" s="131">
        <v>0</v>
      </c>
      <c r="D40" s="132"/>
    </row>
    <row r="41" spans="1:4">
      <c r="A41" s="133" t="s">
        <v>866</v>
      </c>
      <c r="B41" s="131">
        <v>0</v>
      </c>
      <c r="C41" s="131">
        <v>0</v>
      </c>
      <c r="D41" s="132"/>
    </row>
    <row r="42" spans="1:4">
      <c r="A42" s="133" t="s">
        <v>867</v>
      </c>
      <c r="B42" s="131">
        <v>0</v>
      </c>
      <c r="C42" s="131">
        <v>0</v>
      </c>
      <c r="D42" s="132"/>
    </row>
    <row r="43" spans="1:4">
      <c r="A43" s="130" t="s">
        <v>868</v>
      </c>
      <c r="B43" s="131">
        <f>B47</f>
        <v>0</v>
      </c>
      <c r="C43" s="131">
        <f>C47</f>
        <v>0</v>
      </c>
      <c r="D43" s="132"/>
    </row>
    <row r="44" spans="1:4">
      <c r="A44" s="133" t="s">
        <v>498</v>
      </c>
      <c r="B44" s="131">
        <v>0</v>
      </c>
      <c r="C44" s="131">
        <v>0</v>
      </c>
      <c r="D44" s="132"/>
    </row>
    <row r="45" spans="1:4">
      <c r="A45" s="133" t="s">
        <v>869</v>
      </c>
      <c r="B45" s="131">
        <v>0</v>
      </c>
      <c r="C45" s="131">
        <v>0</v>
      </c>
      <c r="D45" s="132"/>
    </row>
    <row r="46" spans="1:4">
      <c r="A46" s="133" t="s">
        <v>870</v>
      </c>
      <c r="B46" s="131">
        <v>0</v>
      </c>
      <c r="C46" s="131">
        <v>0</v>
      </c>
      <c r="D46" s="132"/>
    </row>
    <row r="47" spans="1:4">
      <c r="A47" s="133" t="s">
        <v>871</v>
      </c>
      <c r="B47" s="131">
        <v>0</v>
      </c>
      <c r="C47" s="131">
        <v>0</v>
      </c>
      <c r="D47" s="132"/>
    </row>
    <row r="48" spans="1:4">
      <c r="A48" s="133" t="s">
        <v>872</v>
      </c>
      <c r="B48" s="131">
        <v>0</v>
      </c>
      <c r="C48" s="131">
        <v>0</v>
      </c>
      <c r="D48" s="132"/>
    </row>
    <row r="49" spans="1:4">
      <c r="A49" s="133" t="s">
        <v>873</v>
      </c>
      <c r="B49" s="131">
        <v>0</v>
      </c>
      <c r="C49" s="131">
        <v>0</v>
      </c>
      <c r="D49" s="132"/>
    </row>
    <row r="50" spans="1:4" s="134" customFormat="1">
      <c r="A50" s="130" t="s">
        <v>874</v>
      </c>
      <c r="B50" s="128">
        <f>B51</f>
        <v>69</v>
      </c>
      <c r="C50" s="128">
        <f>C51</f>
        <v>0</v>
      </c>
      <c r="D50" s="129">
        <f>C50/B50*100</f>
        <v>0</v>
      </c>
    </row>
    <row r="51" spans="1:4">
      <c r="A51" s="133" t="s">
        <v>835</v>
      </c>
      <c r="B51" s="131">
        <v>69</v>
      </c>
      <c r="C51" s="131">
        <v>0</v>
      </c>
      <c r="D51" s="132"/>
    </row>
    <row r="52" spans="1:4">
      <c r="A52" s="130" t="s">
        <v>875</v>
      </c>
      <c r="B52" s="131">
        <v>0</v>
      </c>
      <c r="C52" s="131">
        <v>0</v>
      </c>
      <c r="D52" s="132"/>
    </row>
    <row r="53" spans="1:4">
      <c r="A53" s="133" t="s">
        <v>876</v>
      </c>
      <c r="B53" s="131">
        <v>0</v>
      </c>
      <c r="C53" s="131">
        <v>0</v>
      </c>
      <c r="D53" s="132"/>
    </row>
    <row r="54" spans="1:4">
      <c r="A54" s="133" t="s">
        <v>877</v>
      </c>
      <c r="B54" s="131">
        <v>0</v>
      </c>
      <c r="C54" s="131">
        <v>0</v>
      </c>
      <c r="D54" s="132"/>
    </row>
    <row r="55" spans="1:4">
      <c r="A55" s="133" t="s">
        <v>878</v>
      </c>
      <c r="B55" s="131">
        <v>0</v>
      </c>
      <c r="C55" s="131">
        <v>0</v>
      </c>
      <c r="D55" s="132"/>
    </row>
    <row r="56" spans="1:4">
      <c r="A56" s="130" t="s">
        <v>640</v>
      </c>
      <c r="B56" s="128">
        <f>B58+B60</f>
        <v>1049</v>
      </c>
      <c r="C56" s="128">
        <f>C58+C60</f>
        <v>1232</v>
      </c>
      <c r="D56" s="129">
        <f>C56/B56*100</f>
        <v>117.44518589132507</v>
      </c>
    </row>
    <row r="57" spans="1:4">
      <c r="A57" s="133" t="s">
        <v>879</v>
      </c>
      <c r="B57" s="131">
        <v>0</v>
      </c>
      <c r="C57" s="131">
        <v>0</v>
      </c>
      <c r="D57" s="132"/>
    </row>
    <row r="58" spans="1:4">
      <c r="A58" s="32" t="s">
        <v>880</v>
      </c>
      <c r="B58" s="131">
        <v>400</v>
      </c>
      <c r="C58" s="131">
        <v>587</v>
      </c>
      <c r="D58" s="129">
        <f>C58/B58*100</f>
        <v>146.75</v>
      </c>
    </row>
    <row r="59" spans="1:4">
      <c r="A59" s="32" t="s">
        <v>881</v>
      </c>
      <c r="B59" s="131">
        <v>0</v>
      </c>
      <c r="C59" s="131">
        <v>0</v>
      </c>
      <c r="D59" s="132"/>
    </row>
    <row r="60" spans="1:4">
      <c r="A60" s="133" t="s">
        <v>882</v>
      </c>
      <c r="B60" s="131">
        <v>649</v>
      </c>
      <c r="C60" s="131">
        <v>645</v>
      </c>
      <c r="D60" s="132"/>
    </row>
    <row r="61" spans="1:4">
      <c r="A61" s="31" t="s">
        <v>883</v>
      </c>
      <c r="B61" s="135">
        <v>126</v>
      </c>
      <c r="C61" s="135">
        <v>342</v>
      </c>
      <c r="D61" s="129">
        <f>C61/B61*100</f>
        <v>271.42857142857144</v>
      </c>
    </row>
    <row r="62" spans="1:4">
      <c r="A62" s="31" t="s">
        <v>884</v>
      </c>
      <c r="B62" s="135">
        <v>0</v>
      </c>
      <c r="C62" s="135">
        <v>0</v>
      </c>
      <c r="D62" s="136"/>
    </row>
    <row r="63" spans="1:4">
      <c r="A63" s="31" t="s">
        <v>885</v>
      </c>
      <c r="B63" s="135">
        <v>2</v>
      </c>
      <c r="C63" s="135">
        <v>31</v>
      </c>
      <c r="D63" s="129">
        <f>C63/B63*100</f>
        <v>1550</v>
      </c>
    </row>
    <row r="64" spans="1:4">
      <c r="A64" s="31" t="s">
        <v>743</v>
      </c>
      <c r="B64" s="135">
        <v>0</v>
      </c>
      <c r="C64" s="135">
        <v>0</v>
      </c>
      <c r="D64" s="136"/>
    </row>
    <row r="65" spans="1:4">
      <c r="A65" s="31" t="s">
        <v>738</v>
      </c>
      <c r="B65" s="135">
        <v>0</v>
      </c>
      <c r="C65" s="135">
        <v>0</v>
      </c>
      <c r="D65" s="136">
        <v>0</v>
      </c>
    </row>
    <row r="66" spans="1:4">
      <c r="A66" s="31" t="s">
        <v>787</v>
      </c>
      <c r="B66" s="135">
        <v>204</v>
      </c>
      <c r="C66" s="135">
        <v>0</v>
      </c>
      <c r="D66" s="129">
        <f>C66/B66*100</f>
        <v>0</v>
      </c>
    </row>
    <row r="67" spans="1:4">
      <c r="A67" s="4"/>
      <c r="D67" s="137"/>
    </row>
    <row r="68" spans="1:4">
      <c r="A68" s="4"/>
      <c r="D68" s="137"/>
    </row>
    <row r="69" spans="1:4">
      <c r="A69" s="4"/>
      <c r="D69" s="137"/>
    </row>
    <row r="70" spans="1:4">
      <c r="A70" s="4"/>
      <c r="D70" s="137"/>
    </row>
    <row r="71" spans="1:4">
      <c r="A71" s="4"/>
      <c r="D71" s="137"/>
    </row>
    <row r="72" spans="1:4">
      <c r="A72" s="4"/>
      <c r="D72" s="137"/>
    </row>
    <row r="73" spans="1:4">
      <c r="A73" s="4"/>
      <c r="D73" s="137"/>
    </row>
    <row r="74" spans="1:4">
      <c r="A74" s="4"/>
      <c r="D74" s="137"/>
    </row>
    <row r="75" spans="1:4">
      <c r="A75" s="4"/>
      <c r="D75" s="137"/>
    </row>
    <row r="76" spans="1:4">
      <c r="A76" s="4"/>
      <c r="D76" s="137"/>
    </row>
    <row r="77" spans="1:4">
      <c r="A77" s="4"/>
      <c r="D77" s="137"/>
    </row>
    <row r="78" spans="1:4">
      <c r="A78" s="4"/>
      <c r="D78" s="137"/>
    </row>
    <row r="79" spans="1:4">
      <c r="A79" s="4"/>
      <c r="D79" s="137"/>
    </row>
    <row r="80" spans="1:4">
      <c r="A80" s="4"/>
      <c r="D80" s="137"/>
    </row>
    <row r="81" spans="1:4">
      <c r="A81" s="4"/>
      <c r="D81" s="137"/>
    </row>
    <row r="82" spans="1:4">
      <c r="A82" s="4"/>
      <c r="D82" s="137"/>
    </row>
    <row r="83" spans="1:4">
      <c r="A83" s="4"/>
      <c r="D83" s="137"/>
    </row>
    <row r="84" spans="1:4">
      <c r="A84" s="4"/>
      <c r="D84" s="137"/>
    </row>
    <row r="85" spans="1:4">
      <c r="A85" s="4"/>
      <c r="D85" s="137"/>
    </row>
    <row r="86" spans="1:4">
      <c r="A86" s="4"/>
      <c r="D86" s="137"/>
    </row>
    <row r="87" spans="1:4">
      <c r="A87" s="4"/>
      <c r="D87" s="137"/>
    </row>
    <row r="88" spans="1:4">
      <c r="A88" s="4"/>
      <c r="D88" s="137"/>
    </row>
    <row r="89" spans="1:4">
      <c r="A89" s="4"/>
      <c r="D89" s="137"/>
    </row>
    <row r="90" spans="1:4">
      <c r="A90" s="4"/>
      <c r="D90" s="137"/>
    </row>
    <row r="91" spans="1:4">
      <c r="A91" s="4"/>
      <c r="D91" s="137"/>
    </row>
    <row r="92" spans="1:4">
      <c r="A92" s="4"/>
      <c r="D92" s="137"/>
    </row>
    <row r="93" spans="1:4">
      <c r="A93" s="4"/>
      <c r="D93" s="137"/>
    </row>
    <row r="94" spans="1:4">
      <c r="A94" s="4"/>
      <c r="D94" s="137"/>
    </row>
  </sheetData>
  <mergeCells count="1">
    <mergeCell ref="A2:D2"/>
  </mergeCells>
  <phoneticPr fontId="9" type="noConversion"/>
  <pageMargins left="0.79000000000000015" right="0.2" top="0.59" bottom="0.79000000000000015" header="0.28000000000000003" footer="0.31"/>
  <pageSetup paperSize="9" orientation="landscape"/>
  <headerFooter alignWithMargins="0">
    <oddFooter>第 &amp;P 页，共 &amp;N 页</oddFooter>
  </headerFooter>
</worksheet>
</file>

<file path=xl/worksheets/sheet11.xml><?xml version="1.0" encoding="utf-8"?>
<worksheet xmlns="http://schemas.openxmlformats.org/spreadsheetml/2006/main" xmlns:r="http://schemas.openxmlformats.org/officeDocument/2006/relationships">
  <dimension ref="A1:F22"/>
  <sheetViews>
    <sheetView showGridLines="0" showZeros="0" workbookViewId="0">
      <selection activeCell="I22" sqref="I22"/>
    </sheetView>
  </sheetViews>
  <sheetFormatPr defaultColWidth="12.19921875" defaultRowHeight="16.95" customHeight="1"/>
  <cols>
    <col min="1" max="1" width="35.5" style="6" customWidth="1"/>
    <col min="2" max="6" width="15.69921875" style="6" customWidth="1"/>
    <col min="7" max="16384" width="12.19921875" style="6"/>
  </cols>
  <sheetData>
    <row r="1" spans="1:6" ht="42" customHeight="1">
      <c r="A1" s="174" t="s">
        <v>905</v>
      </c>
      <c r="B1" s="174"/>
      <c r="C1" s="174"/>
      <c r="D1" s="174"/>
      <c r="E1" s="174"/>
      <c r="F1" s="174"/>
    </row>
    <row r="2" spans="1:6" ht="16.95" customHeight="1">
      <c r="A2" s="175" t="s">
        <v>886</v>
      </c>
      <c r="B2" s="175"/>
      <c r="C2" s="175"/>
      <c r="D2" s="175"/>
      <c r="E2" s="175"/>
      <c r="F2" s="175"/>
    </row>
    <row r="3" spans="1:6" ht="16.95" customHeight="1">
      <c r="A3" s="175" t="s">
        <v>580</v>
      </c>
      <c r="B3" s="175"/>
      <c r="C3" s="175"/>
      <c r="D3" s="175"/>
      <c r="E3" s="175"/>
      <c r="F3" s="175"/>
    </row>
    <row r="4" spans="1:6" ht="36.75" customHeight="1">
      <c r="A4" s="90" t="s">
        <v>104</v>
      </c>
      <c r="B4" s="81" t="s">
        <v>804</v>
      </c>
      <c r="C4" s="81" t="s">
        <v>806</v>
      </c>
      <c r="D4" s="81" t="s">
        <v>807</v>
      </c>
      <c r="E4" s="81" t="s">
        <v>808</v>
      </c>
      <c r="F4" s="81" t="s">
        <v>809</v>
      </c>
    </row>
    <row r="5" spans="1:6" ht="16.95" customHeight="1">
      <c r="A5" s="139" t="s">
        <v>887</v>
      </c>
      <c r="B5" s="91">
        <f>SUM(B6:B22)</f>
        <v>5968</v>
      </c>
      <c r="C5" s="91">
        <f>SUM(C6:C22)</f>
        <v>28700</v>
      </c>
      <c r="D5" s="91">
        <f>SUM(D6:D22)</f>
        <v>0</v>
      </c>
      <c r="E5" s="91">
        <f>SUM(E6:E22)</f>
        <v>0</v>
      </c>
      <c r="F5" s="91">
        <f>SUM(F6:F22)</f>
        <v>34668</v>
      </c>
    </row>
    <row r="6" spans="1:6" ht="16.95" customHeight="1">
      <c r="A6" s="94" t="s">
        <v>888</v>
      </c>
      <c r="B6" s="91">
        <v>0</v>
      </c>
      <c r="C6" s="91">
        <v>0</v>
      </c>
      <c r="D6" s="91">
        <v>0</v>
      </c>
      <c r="E6" s="91">
        <v>0</v>
      </c>
      <c r="F6" s="91">
        <f t="shared" ref="F6:F22" si="0">B6+C6-D6-E6</f>
        <v>0</v>
      </c>
    </row>
    <row r="7" spans="1:6" ht="16.95" customHeight="1">
      <c r="A7" s="94" t="s">
        <v>889</v>
      </c>
      <c r="B7" s="91">
        <v>0</v>
      </c>
      <c r="C7" s="91">
        <v>0</v>
      </c>
      <c r="D7" s="91">
        <v>0</v>
      </c>
      <c r="E7" s="91">
        <v>0</v>
      </c>
      <c r="F7" s="91">
        <f t="shared" si="0"/>
        <v>0</v>
      </c>
    </row>
    <row r="8" spans="1:6" ht="16.95" customHeight="1">
      <c r="A8" s="94" t="s">
        <v>890</v>
      </c>
      <c r="B8" s="91">
        <v>5968</v>
      </c>
      <c r="C8" s="91">
        <v>24200</v>
      </c>
      <c r="D8" s="91">
        <v>0</v>
      </c>
      <c r="E8" s="91">
        <v>0</v>
      </c>
      <c r="F8" s="91">
        <f t="shared" si="0"/>
        <v>30168</v>
      </c>
    </row>
    <row r="9" spans="1:6" ht="16.95" customHeight="1">
      <c r="A9" s="94" t="s">
        <v>891</v>
      </c>
      <c r="B9" s="91">
        <v>0</v>
      </c>
      <c r="C9" s="91">
        <v>0</v>
      </c>
      <c r="D9" s="91">
        <v>0</v>
      </c>
      <c r="E9" s="91">
        <v>0</v>
      </c>
      <c r="F9" s="91">
        <f t="shared" si="0"/>
        <v>0</v>
      </c>
    </row>
    <row r="10" spans="1:6" ht="16.95" customHeight="1">
      <c r="A10" s="94" t="s">
        <v>892</v>
      </c>
      <c r="B10" s="91">
        <v>0</v>
      </c>
      <c r="C10" s="91">
        <v>0</v>
      </c>
      <c r="D10" s="91">
        <v>0</v>
      </c>
      <c r="E10" s="91">
        <v>0</v>
      </c>
      <c r="F10" s="91">
        <f t="shared" si="0"/>
        <v>0</v>
      </c>
    </row>
    <row r="11" spans="1:6" ht="16.95" customHeight="1">
      <c r="A11" s="94" t="s">
        <v>893</v>
      </c>
      <c r="B11" s="91">
        <v>0</v>
      </c>
      <c r="C11" s="91">
        <v>0</v>
      </c>
      <c r="D11" s="91">
        <v>0</v>
      </c>
      <c r="E11" s="91">
        <v>0</v>
      </c>
      <c r="F11" s="91">
        <f t="shared" si="0"/>
        <v>0</v>
      </c>
    </row>
    <row r="12" spans="1:6" ht="16.95" customHeight="1">
      <c r="A12" s="94" t="s">
        <v>894</v>
      </c>
      <c r="B12" s="91">
        <v>0</v>
      </c>
      <c r="C12" s="91">
        <v>0</v>
      </c>
      <c r="D12" s="91">
        <v>0</v>
      </c>
      <c r="E12" s="91">
        <v>0</v>
      </c>
      <c r="F12" s="91">
        <f t="shared" si="0"/>
        <v>0</v>
      </c>
    </row>
    <row r="13" spans="1:6" ht="15.6" customHeight="1">
      <c r="A13" s="94" t="s">
        <v>895</v>
      </c>
      <c r="B13" s="91">
        <v>0</v>
      </c>
      <c r="C13" s="91">
        <v>0</v>
      </c>
      <c r="D13" s="91">
        <v>0</v>
      </c>
      <c r="E13" s="91">
        <v>0</v>
      </c>
      <c r="F13" s="91">
        <f t="shared" si="0"/>
        <v>0</v>
      </c>
    </row>
    <row r="14" spans="1:6" ht="15.6" customHeight="1">
      <c r="A14" s="94" t="s">
        <v>896</v>
      </c>
      <c r="B14" s="91">
        <v>0</v>
      </c>
      <c r="C14" s="91">
        <v>4500</v>
      </c>
      <c r="D14" s="91">
        <v>0</v>
      </c>
      <c r="E14" s="91">
        <v>0</v>
      </c>
      <c r="F14" s="91">
        <f t="shared" si="0"/>
        <v>4500</v>
      </c>
    </row>
    <row r="15" spans="1:6" ht="16.95" customHeight="1">
      <c r="A15" s="94" t="s">
        <v>897</v>
      </c>
      <c r="B15" s="91">
        <v>0</v>
      </c>
      <c r="C15" s="91">
        <v>0</v>
      </c>
      <c r="D15" s="91">
        <v>0</v>
      </c>
      <c r="E15" s="91">
        <v>0</v>
      </c>
      <c r="F15" s="91">
        <f t="shared" si="0"/>
        <v>0</v>
      </c>
    </row>
    <row r="16" spans="1:6" ht="16.95" customHeight="1">
      <c r="A16" s="94" t="s">
        <v>898</v>
      </c>
      <c r="B16" s="91">
        <v>0</v>
      </c>
      <c r="C16" s="91">
        <v>0</v>
      </c>
      <c r="D16" s="91">
        <v>0</v>
      </c>
      <c r="E16" s="91">
        <v>0</v>
      </c>
      <c r="F16" s="91">
        <f t="shared" si="0"/>
        <v>0</v>
      </c>
    </row>
    <row r="17" spans="1:6" ht="16.95" customHeight="1">
      <c r="A17" s="94" t="s">
        <v>899</v>
      </c>
      <c r="B17" s="91">
        <v>0</v>
      </c>
      <c r="C17" s="91">
        <v>0</v>
      </c>
      <c r="D17" s="91">
        <v>0</v>
      </c>
      <c r="E17" s="91">
        <v>0</v>
      </c>
      <c r="F17" s="91">
        <f t="shared" si="0"/>
        <v>0</v>
      </c>
    </row>
    <row r="18" spans="1:6" ht="15.6" customHeight="1">
      <c r="A18" s="94" t="s">
        <v>900</v>
      </c>
      <c r="B18" s="91">
        <v>0</v>
      </c>
      <c r="C18" s="91">
        <v>0</v>
      </c>
      <c r="D18" s="91">
        <v>0</v>
      </c>
      <c r="E18" s="91">
        <v>0</v>
      </c>
      <c r="F18" s="91">
        <f t="shared" si="0"/>
        <v>0</v>
      </c>
    </row>
    <row r="19" spans="1:6" ht="16.95" customHeight="1">
      <c r="A19" s="94" t="s">
        <v>901</v>
      </c>
      <c r="B19" s="91">
        <v>0</v>
      </c>
      <c r="C19" s="91">
        <v>0</v>
      </c>
      <c r="D19" s="91">
        <v>0</v>
      </c>
      <c r="E19" s="91">
        <v>0</v>
      </c>
      <c r="F19" s="91">
        <f t="shared" si="0"/>
        <v>0</v>
      </c>
    </row>
    <row r="20" spans="1:6" ht="16.95" customHeight="1">
      <c r="A20" s="94" t="s">
        <v>902</v>
      </c>
      <c r="B20" s="91">
        <v>0</v>
      </c>
      <c r="C20" s="91">
        <v>0</v>
      </c>
      <c r="D20" s="91">
        <v>0</v>
      </c>
      <c r="E20" s="91">
        <v>0</v>
      </c>
      <c r="F20" s="91">
        <f t="shared" si="0"/>
        <v>0</v>
      </c>
    </row>
    <row r="21" spans="1:6" ht="15.6" customHeight="1">
      <c r="A21" s="94" t="s">
        <v>903</v>
      </c>
      <c r="B21" s="91">
        <v>0</v>
      </c>
      <c r="C21" s="91">
        <v>0</v>
      </c>
      <c r="D21" s="91">
        <v>0</v>
      </c>
      <c r="E21" s="91">
        <v>0</v>
      </c>
      <c r="F21" s="91">
        <f t="shared" si="0"/>
        <v>0</v>
      </c>
    </row>
    <row r="22" spans="1:6" ht="16.95" customHeight="1">
      <c r="A22" s="94" t="s">
        <v>904</v>
      </c>
      <c r="B22" s="91">
        <v>0</v>
      </c>
      <c r="C22" s="91">
        <v>0</v>
      </c>
      <c r="D22" s="91">
        <v>0</v>
      </c>
      <c r="E22" s="91">
        <v>0</v>
      </c>
      <c r="F22" s="91">
        <f t="shared" si="0"/>
        <v>0</v>
      </c>
    </row>
  </sheetData>
  <mergeCells count="3">
    <mergeCell ref="A1:F1"/>
    <mergeCell ref="A2:F2"/>
    <mergeCell ref="A3:F3"/>
  </mergeCells>
  <phoneticPr fontId="9" type="noConversion"/>
  <printOptions gridLines="1"/>
  <pageMargins left="0.75" right="0.75" top="1" bottom="1" header="0" footer="0"/>
  <pageSetup orientation="portrait" horizontalDpi="0" verticalDpi="0" r:id="rId1"/>
  <headerFooter alignWithMargins="0">
    <oddHeader>&amp;A</oddHeader>
    <oddFooter>Page &amp;P</oddFooter>
  </headerFooter>
</worksheet>
</file>

<file path=xl/worksheets/sheet12.xml><?xml version="1.0" encoding="utf-8"?>
<worksheet xmlns="http://schemas.openxmlformats.org/spreadsheetml/2006/main" xmlns:r="http://schemas.openxmlformats.org/officeDocument/2006/relationships">
  <dimension ref="A1:J55"/>
  <sheetViews>
    <sheetView showGridLines="0" showZeros="0" workbookViewId="0">
      <selection activeCell="B11" sqref="B11"/>
    </sheetView>
  </sheetViews>
  <sheetFormatPr defaultColWidth="12.19921875" defaultRowHeight="16.95" customHeight="1"/>
  <cols>
    <col min="1" max="1" width="12.09765625" style="6" customWidth="1"/>
    <col min="2" max="2" width="39.69921875" style="6" customWidth="1"/>
    <col min="3" max="5" width="16.5" style="6" customWidth="1"/>
    <col min="6" max="6" width="12.09765625" style="6" customWidth="1"/>
    <col min="7" max="7" width="37.19921875" style="6" customWidth="1"/>
    <col min="8" max="10" width="16.5" style="6" customWidth="1"/>
    <col min="11" max="16384" width="12.19921875" style="6"/>
  </cols>
  <sheetData>
    <row r="1" spans="1:10" ht="34.049999999999997" customHeight="1">
      <c r="A1" s="174" t="s">
        <v>1030</v>
      </c>
      <c r="B1" s="174"/>
      <c r="C1" s="174"/>
      <c r="D1" s="174"/>
      <c r="E1" s="174"/>
      <c r="F1" s="174"/>
      <c r="G1" s="174"/>
      <c r="H1" s="174"/>
      <c r="I1" s="174"/>
      <c r="J1" s="174"/>
    </row>
    <row r="2" spans="1:10" ht="16.95" customHeight="1">
      <c r="A2" s="175" t="s">
        <v>932</v>
      </c>
      <c r="B2" s="175"/>
      <c r="C2" s="175"/>
      <c r="D2" s="175"/>
      <c r="E2" s="175"/>
      <c r="F2" s="175"/>
      <c r="G2" s="175"/>
      <c r="H2" s="175"/>
      <c r="I2" s="175"/>
      <c r="J2" s="175"/>
    </row>
    <row r="3" spans="1:10" ht="16.95" customHeight="1">
      <c r="A3" s="175" t="s">
        <v>17</v>
      </c>
      <c r="B3" s="175"/>
      <c r="C3" s="175"/>
      <c r="D3" s="175"/>
      <c r="E3" s="175"/>
      <c r="F3" s="175"/>
      <c r="G3" s="175"/>
      <c r="H3" s="175"/>
      <c r="I3" s="175"/>
      <c r="J3" s="175"/>
    </row>
    <row r="4" spans="1:10" ht="16.95" customHeight="1">
      <c r="A4" s="90" t="s">
        <v>581</v>
      </c>
      <c r="B4" s="90" t="s">
        <v>933</v>
      </c>
      <c r="C4" s="90" t="s">
        <v>934</v>
      </c>
      <c r="D4" s="90" t="s">
        <v>935</v>
      </c>
      <c r="E4" s="90" t="s">
        <v>907</v>
      </c>
      <c r="F4" s="90" t="s">
        <v>581</v>
      </c>
      <c r="G4" s="90" t="s">
        <v>933</v>
      </c>
      <c r="H4" s="90" t="s">
        <v>934</v>
      </c>
      <c r="I4" s="90" t="s">
        <v>935</v>
      </c>
      <c r="J4" s="90" t="s">
        <v>907</v>
      </c>
    </row>
    <row r="5" spans="1:10" ht="16.95" customHeight="1">
      <c r="A5" s="90"/>
      <c r="B5" s="90" t="s">
        <v>936</v>
      </c>
      <c r="C5" s="91">
        <f t="shared" ref="C5:E6" si="0">C6</f>
        <v>0</v>
      </c>
      <c r="D5" s="91">
        <f t="shared" si="0"/>
        <v>0</v>
      </c>
      <c r="E5" s="91">
        <f t="shared" si="0"/>
        <v>0</v>
      </c>
      <c r="F5" s="89"/>
      <c r="G5" s="90" t="s">
        <v>937</v>
      </c>
      <c r="H5" s="91">
        <f>H6+H9</f>
        <v>0</v>
      </c>
      <c r="I5" s="91">
        <f>I6+I9</f>
        <v>874</v>
      </c>
      <c r="J5" s="91">
        <f>J6+J9</f>
        <v>874</v>
      </c>
    </row>
    <row r="6" spans="1:10" ht="16.95" customHeight="1">
      <c r="A6" s="89">
        <v>103</v>
      </c>
      <c r="B6" s="93" t="s">
        <v>938</v>
      </c>
      <c r="C6" s="91">
        <f t="shared" si="0"/>
        <v>0</v>
      </c>
      <c r="D6" s="91">
        <f t="shared" si="0"/>
        <v>0</v>
      </c>
      <c r="E6" s="91">
        <f t="shared" si="0"/>
        <v>0</v>
      </c>
      <c r="F6" s="89">
        <v>208</v>
      </c>
      <c r="G6" s="93" t="s">
        <v>836</v>
      </c>
      <c r="H6" s="91">
        <f t="shared" ref="H6:J7" si="1">H7</f>
        <v>0</v>
      </c>
      <c r="I6" s="91">
        <f t="shared" si="1"/>
        <v>0</v>
      </c>
      <c r="J6" s="91">
        <f t="shared" si="1"/>
        <v>0</v>
      </c>
    </row>
    <row r="7" spans="1:10" ht="16.95" customHeight="1">
      <c r="A7" s="89">
        <v>10306</v>
      </c>
      <c r="B7" s="93" t="s">
        <v>939</v>
      </c>
      <c r="C7" s="91">
        <f>C8+C40+C45+C51+C55</f>
        <v>0</v>
      </c>
      <c r="D7" s="91">
        <f>D8+D40+D45+D51+D55</f>
        <v>0</v>
      </c>
      <c r="E7" s="91">
        <f>E8+E40+E45+E51+E55</f>
        <v>0</v>
      </c>
      <c r="F7" s="89">
        <v>20804</v>
      </c>
      <c r="G7" s="93" t="s">
        <v>634</v>
      </c>
      <c r="H7" s="91">
        <f t="shared" si="1"/>
        <v>0</v>
      </c>
      <c r="I7" s="91">
        <f t="shared" si="1"/>
        <v>0</v>
      </c>
      <c r="J7" s="91">
        <f t="shared" si="1"/>
        <v>0</v>
      </c>
    </row>
    <row r="8" spans="1:10" ht="16.95" customHeight="1">
      <c r="A8" s="89">
        <v>1030601</v>
      </c>
      <c r="B8" s="93" t="s">
        <v>940</v>
      </c>
      <c r="C8" s="91">
        <f>SUM(C9:C39)</f>
        <v>0</v>
      </c>
      <c r="D8" s="91">
        <f>SUM(D9:D39)</f>
        <v>0</v>
      </c>
      <c r="E8" s="91">
        <f>SUM(E9:E39)</f>
        <v>0</v>
      </c>
      <c r="F8" s="89">
        <v>2080451</v>
      </c>
      <c r="G8" s="94" t="s">
        <v>941</v>
      </c>
      <c r="H8" s="91">
        <v>0</v>
      </c>
      <c r="I8" s="91">
        <v>0</v>
      </c>
      <c r="J8" s="91">
        <v>0</v>
      </c>
    </row>
    <row r="9" spans="1:10" ht="16.95" customHeight="1">
      <c r="A9" s="89">
        <v>103060103</v>
      </c>
      <c r="B9" s="94" t="s">
        <v>942</v>
      </c>
      <c r="C9" s="91">
        <v>0</v>
      </c>
      <c r="D9" s="91">
        <v>0</v>
      </c>
      <c r="E9" s="91">
        <v>0</v>
      </c>
      <c r="F9" s="89">
        <v>223</v>
      </c>
      <c r="G9" s="93" t="s">
        <v>937</v>
      </c>
      <c r="H9" s="91">
        <f>H10+H20+H29+H31+H35</f>
        <v>0</v>
      </c>
      <c r="I9" s="91">
        <f>I10+I20+I29+I31+I35</f>
        <v>874</v>
      </c>
      <c r="J9" s="91">
        <f>J10+J20+J29+J31+J35</f>
        <v>874</v>
      </c>
    </row>
    <row r="10" spans="1:10" ht="16.95" customHeight="1">
      <c r="A10" s="89">
        <v>103060104</v>
      </c>
      <c r="B10" s="94" t="s">
        <v>943</v>
      </c>
      <c r="C10" s="91">
        <v>0</v>
      </c>
      <c r="D10" s="91">
        <v>0</v>
      </c>
      <c r="E10" s="91">
        <v>0</v>
      </c>
      <c r="F10" s="89">
        <v>22301</v>
      </c>
      <c r="G10" s="93" t="s">
        <v>944</v>
      </c>
      <c r="H10" s="91">
        <f>SUM(H11:H19)</f>
        <v>0</v>
      </c>
      <c r="I10" s="91">
        <f>SUM(I11:I19)</f>
        <v>874</v>
      </c>
      <c r="J10" s="91">
        <f>SUM(J11:J19)</f>
        <v>874</v>
      </c>
    </row>
    <row r="11" spans="1:10" ht="16.95" customHeight="1">
      <c r="A11" s="89">
        <v>103060105</v>
      </c>
      <c r="B11" s="94" t="s">
        <v>945</v>
      </c>
      <c r="C11" s="91">
        <v>0</v>
      </c>
      <c r="D11" s="91">
        <v>0</v>
      </c>
      <c r="E11" s="91">
        <v>0</v>
      </c>
      <c r="F11" s="89">
        <v>2230101</v>
      </c>
      <c r="G11" s="94" t="s">
        <v>946</v>
      </c>
      <c r="H11" s="91">
        <v>0</v>
      </c>
      <c r="I11" s="91">
        <v>0</v>
      </c>
      <c r="J11" s="91">
        <v>0</v>
      </c>
    </row>
    <row r="12" spans="1:10" ht="16.95" customHeight="1">
      <c r="A12" s="89">
        <v>103060106</v>
      </c>
      <c r="B12" s="94" t="s">
        <v>947</v>
      </c>
      <c r="C12" s="91">
        <v>0</v>
      </c>
      <c r="D12" s="91">
        <v>0</v>
      </c>
      <c r="E12" s="91">
        <v>0</v>
      </c>
      <c r="F12" s="89">
        <v>2230102</v>
      </c>
      <c r="G12" s="94" t="s">
        <v>948</v>
      </c>
      <c r="H12" s="91">
        <v>0</v>
      </c>
      <c r="I12" s="91">
        <v>874</v>
      </c>
      <c r="J12" s="91">
        <v>874</v>
      </c>
    </row>
    <row r="13" spans="1:10" ht="16.95" customHeight="1">
      <c r="A13" s="89">
        <v>103060107</v>
      </c>
      <c r="B13" s="94" t="s">
        <v>949</v>
      </c>
      <c r="C13" s="91">
        <v>0</v>
      </c>
      <c r="D13" s="91">
        <v>0</v>
      </c>
      <c r="E13" s="91">
        <v>0</v>
      </c>
      <c r="F13" s="89">
        <v>2230103</v>
      </c>
      <c r="G13" s="94" t="s">
        <v>950</v>
      </c>
      <c r="H13" s="91">
        <v>0</v>
      </c>
      <c r="I13" s="91">
        <v>0</v>
      </c>
      <c r="J13" s="91">
        <v>0</v>
      </c>
    </row>
    <row r="14" spans="1:10" ht="16.95" customHeight="1">
      <c r="A14" s="89">
        <v>103060108</v>
      </c>
      <c r="B14" s="94" t="s">
        <v>951</v>
      </c>
      <c r="C14" s="91">
        <v>0</v>
      </c>
      <c r="D14" s="91">
        <v>0</v>
      </c>
      <c r="E14" s="91">
        <v>0</v>
      </c>
      <c r="F14" s="89">
        <v>2230104</v>
      </c>
      <c r="G14" s="94" t="s">
        <v>952</v>
      </c>
      <c r="H14" s="91">
        <v>0</v>
      </c>
      <c r="I14" s="91">
        <v>0</v>
      </c>
      <c r="J14" s="91">
        <v>0</v>
      </c>
    </row>
    <row r="15" spans="1:10" ht="16.95" customHeight="1">
      <c r="A15" s="89">
        <v>103060109</v>
      </c>
      <c r="B15" s="94" t="s">
        <v>953</v>
      </c>
      <c r="C15" s="91">
        <v>0</v>
      </c>
      <c r="D15" s="91">
        <v>0</v>
      </c>
      <c r="E15" s="91">
        <v>0</v>
      </c>
      <c r="F15" s="89">
        <v>2230105</v>
      </c>
      <c r="G15" s="94" t="s">
        <v>954</v>
      </c>
      <c r="H15" s="91">
        <v>0</v>
      </c>
      <c r="I15" s="91">
        <v>0</v>
      </c>
      <c r="J15" s="91">
        <v>0</v>
      </c>
    </row>
    <row r="16" spans="1:10" ht="16.95" customHeight="1">
      <c r="A16" s="89">
        <v>103060112</v>
      </c>
      <c r="B16" s="94" t="s">
        <v>955</v>
      </c>
      <c r="C16" s="91">
        <v>0</v>
      </c>
      <c r="D16" s="91">
        <v>0</v>
      </c>
      <c r="E16" s="91">
        <v>0</v>
      </c>
      <c r="F16" s="89">
        <v>2230106</v>
      </c>
      <c r="G16" s="94" t="s">
        <v>956</v>
      </c>
      <c r="H16" s="91">
        <v>0</v>
      </c>
      <c r="I16" s="91">
        <v>0</v>
      </c>
      <c r="J16" s="91">
        <v>0</v>
      </c>
    </row>
    <row r="17" spans="1:10" ht="16.95" customHeight="1">
      <c r="A17" s="89">
        <v>103060113</v>
      </c>
      <c r="B17" s="94" t="s">
        <v>957</v>
      </c>
      <c r="C17" s="91">
        <v>0</v>
      </c>
      <c r="D17" s="91">
        <v>0</v>
      </c>
      <c r="E17" s="91">
        <v>0</v>
      </c>
      <c r="F17" s="89">
        <v>2230107</v>
      </c>
      <c r="G17" s="94" t="s">
        <v>958</v>
      </c>
      <c r="H17" s="91">
        <v>0</v>
      </c>
      <c r="I17" s="91">
        <v>0</v>
      </c>
      <c r="J17" s="91">
        <v>0</v>
      </c>
    </row>
    <row r="18" spans="1:10" ht="16.95" customHeight="1">
      <c r="A18" s="89">
        <v>103060114</v>
      </c>
      <c r="B18" s="94" t="s">
        <v>959</v>
      </c>
      <c r="C18" s="91">
        <v>0</v>
      </c>
      <c r="D18" s="91">
        <v>0</v>
      </c>
      <c r="E18" s="91">
        <v>0</v>
      </c>
      <c r="F18" s="89">
        <v>2230108</v>
      </c>
      <c r="G18" s="94" t="s">
        <v>960</v>
      </c>
      <c r="H18" s="91">
        <v>0</v>
      </c>
      <c r="I18" s="91">
        <v>0</v>
      </c>
      <c r="J18" s="91">
        <v>0</v>
      </c>
    </row>
    <row r="19" spans="1:10" ht="16.95" customHeight="1">
      <c r="A19" s="89">
        <v>103060115</v>
      </c>
      <c r="B19" s="94" t="s">
        <v>961</v>
      </c>
      <c r="C19" s="91">
        <v>0</v>
      </c>
      <c r="D19" s="91">
        <v>0</v>
      </c>
      <c r="E19" s="91">
        <v>0</v>
      </c>
      <c r="F19" s="89">
        <v>2230199</v>
      </c>
      <c r="G19" s="94" t="s">
        <v>962</v>
      </c>
      <c r="H19" s="91">
        <v>0</v>
      </c>
      <c r="I19" s="91">
        <v>0</v>
      </c>
      <c r="J19" s="91">
        <v>0</v>
      </c>
    </row>
    <row r="20" spans="1:10" ht="16.95" customHeight="1">
      <c r="A20" s="89">
        <v>103060116</v>
      </c>
      <c r="B20" s="94" t="s">
        <v>963</v>
      </c>
      <c r="C20" s="91">
        <v>0</v>
      </c>
      <c r="D20" s="91">
        <v>0</v>
      </c>
      <c r="E20" s="91">
        <v>0</v>
      </c>
      <c r="F20" s="89">
        <v>22302</v>
      </c>
      <c r="G20" s="93" t="s">
        <v>964</v>
      </c>
      <c r="H20" s="91">
        <f>SUM(H21:H28)</f>
        <v>0</v>
      </c>
      <c r="I20" s="91">
        <f>SUM(I21:I28)</f>
        <v>0</v>
      </c>
      <c r="J20" s="91">
        <f>SUM(J21:J28)</f>
        <v>0</v>
      </c>
    </row>
    <row r="21" spans="1:10" ht="16.95" customHeight="1">
      <c r="A21" s="89">
        <v>103060117</v>
      </c>
      <c r="B21" s="94" t="s">
        <v>965</v>
      </c>
      <c r="C21" s="91">
        <v>0</v>
      </c>
      <c r="D21" s="91">
        <v>0</v>
      </c>
      <c r="E21" s="91">
        <v>0</v>
      </c>
      <c r="F21" s="89">
        <v>2230201</v>
      </c>
      <c r="G21" s="94" t="s">
        <v>966</v>
      </c>
      <c r="H21" s="91">
        <v>0</v>
      </c>
      <c r="I21" s="91">
        <v>0</v>
      </c>
      <c r="J21" s="91">
        <v>0</v>
      </c>
    </row>
    <row r="22" spans="1:10" ht="16.95" customHeight="1">
      <c r="A22" s="89">
        <v>103060118</v>
      </c>
      <c r="B22" s="94" t="s">
        <v>967</v>
      </c>
      <c r="C22" s="91">
        <v>0</v>
      </c>
      <c r="D22" s="91">
        <v>0</v>
      </c>
      <c r="E22" s="91">
        <v>0</v>
      </c>
      <c r="F22" s="89">
        <v>2230202</v>
      </c>
      <c r="G22" s="94" t="s">
        <v>968</v>
      </c>
      <c r="H22" s="91">
        <v>0</v>
      </c>
      <c r="I22" s="91">
        <v>0</v>
      </c>
      <c r="J22" s="91">
        <v>0</v>
      </c>
    </row>
    <row r="23" spans="1:10" ht="16.95" customHeight="1">
      <c r="A23" s="89">
        <v>103060119</v>
      </c>
      <c r="B23" s="94" t="s">
        <v>969</v>
      </c>
      <c r="C23" s="91">
        <v>0</v>
      </c>
      <c r="D23" s="91">
        <v>0</v>
      </c>
      <c r="E23" s="91">
        <v>0</v>
      </c>
      <c r="F23" s="89">
        <v>2230203</v>
      </c>
      <c r="G23" s="94" t="s">
        <v>970</v>
      </c>
      <c r="H23" s="91">
        <v>0</v>
      </c>
      <c r="I23" s="91">
        <v>0</v>
      </c>
      <c r="J23" s="91">
        <v>0</v>
      </c>
    </row>
    <row r="24" spans="1:10" ht="16.95" customHeight="1">
      <c r="A24" s="89">
        <v>103060120</v>
      </c>
      <c r="B24" s="94" t="s">
        <v>971</v>
      </c>
      <c r="C24" s="91">
        <v>0</v>
      </c>
      <c r="D24" s="91">
        <v>0</v>
      </c>
      <c r="E24" s="91">
        <v>0</v>
      </c>
      <c r="F24" s="89">
        <v>2230204</v>
      </c>
      <c r="G24" s="94" t="s">
        <v>972</v>
      </c>
      <c r="H24" s="91">
        <v>0</v>
      </c>
      <c r="I24" s="91">
        <v>0</v>
      </c>
      <c r="J24" s="91">
        <v>0</v>
      </c>
    </row>
    <row r="25" spans="1:10" ht="16.95" customHeight="1">
      <c r="A25" s="89">
        <v>103060121</v>
      </c>
      <c r="B25" s="94" t="s">
        <v>973</v>
      </c>
      <c r="C25" s="91">
        <v>0</v>
      </c>
      <c r="D25" s="91">
        <v>0</v>
      </c>
      <c r="E25" s="91">
        <v>0</v>
      </c>
      <c r="F25" s="89">
        <v>2230205</v>
      </c>
      <c r="G25" s="94" t="s">
        <v>974</v>
      </c>
      <c r="H25" s="91">
        <v>0</v>
      </c>
      <c r="I25" s="91">
        <v>0</v>
      </c>
      <c r="J25" s="91">
        <v>0</v>
      </c>
    </row>
    <row r="26" spans="1:10" ht="16.95" customHeight="1">
      <c r="A26" s="89">
        <v>103060122</v>
      </c>
      <c r="B26" s="94" t="s">
        <v>975</v>
      </c>
      <c r="C26" s="91">
        <v>0</v>
      </c>
      <c r="D26" s="91">
        <v>0</v>
      </c>
      <c r="E26" s="91">
        <v>0</v>
      </c>
      <c r="F26" s="89">
        <v>2230206</v>
      </c>
      <c r="G26" s="94" t="s">
        <v>976</v>
      </c>
      <c r="H26" s="91">
        <v>0</v>
      </c>
      <c r="I26" s="91">
        <v>0</v>
      </c>
      <c r="J26" s="91">
        <v>0</v>
      </c>
    </row>
    <row r="27" spans="1:10" ht="16.95" customHeight="1">
      <c r="A27" s="89">
        <v>103060123</v>
      </c>
      <c r="B27" s="94" t="s">
        <v>977</v>
      </c>
      <c r="C27" s="91">
        <v>0</v>
      </c>
      <c r="D27" s="91">
        <v>0</v>
      </c>
      <c r="E27" s="91">
        <v>0</v>
      </c>
      <c r="F27" s="89">
        <v>2230207</v>
      </c>
      <c r="G27" s="94" t="s">
        <v>978</v>
      </c>
      <c r="H27" s="91">
        <v>0</v>
      </c>
      <c r="I27" s="91">
        <v>0</v>
      </c>
      <c r="J27" s="91">
        <v>0</v>
      </c>
    </row>
    <row r="28" spans="1:10" ht="16.95" customHeight="1">
      <c r="A28" s="89">
        <v>103060124</v>
      </c>
      <c r="B28" s="94" t="s">
        <v>979</v>
      </c>
      <c r="C28" s="91">
        <v>0</v>
      </c>
      <c r="D28" s="91">
        <v>0</v>
      </c>
      <c r="E28" s="91">
        <v>0</v>
      </c>
      <c r="F28" s="89">
        <v>2230299</v>
      </c>
      <c r="G28" s="94" t="s">
        <v>980</v>
      </c>
      <c r="H28" s="91">
        <v>0</v>
      </c>
      <c r="I28" s="91">
        <v>0</v>
      </c>
      <c r="J28" s="91">
        <v>0</v>
      </c>
    </row>
    <row r="29" spans="1:10" ht="16.95" customHeight="1">
      <c r="A29" s="89">
        <v>103060125</v>
      </c>
      <c r="B29" s="94" t="s">
        <v>981</v>
      </c>
      <c r="C29" s="91">
        <v>0</v>
      </c>
      <c r="D29" s="91">
        <v>0</v>
      </c>
      <c r="E29" s="91">
        <v>0</v>
      </c>
      <c r="F29" s="89">
        <v>22303</v>
      </c>
      <c r="G29" s="93" t="s">
        <v>982</v>
      </c>
      <c r="H29" s="91">
        <f>H30</f>
        <v>0</v>
      </c>
      <c r="I29" s="91">
        <f>I30</f>
        <v>0</v>
      </c>
      <c r="J29" s="91">
        <f>J30</f>
        <v>0</v>
      </c>
    </row>
    <row r="30" spans="1:10" ht="16.95" customHeight="1">
      <c r="A30" s="89">
        <v>103060126</v>
      </c>
      <c r="B30" s="94" t="s">
        <v>983</v>
      </c>
      <c r="C30" s="91">
        <v>0</v>
      </c>
      <c r="D30" s="91">
        <v>0</v>
      </c>
      <c r="E30" s="91">
        <v>0</v>
      </c>
      <c r="F30" s="89">
        <v>2230301</v>
      </c>
      <c r="G30" s="94" t="s">
        <v>984</v>
      </c>
      <c r="H30" s="91">
        <v>0</v>
      </c>
      <c r="I30" s="91">
        <v>0</v>
      </c>
      <c r="J30" s="91">
        <v>0</v>
      </c>
    </row>
    <row r="31" spans="1:10" ht="16.95" customHeight="1">
      <c r="A31" s="89">
        <v>103060127</v>
      </c>
      <c r="B31" s="94" t="s">
        <v>985</v>
      </c>
      <c r="C31" s="91">
        <v>0</v>
      </c>
      <c r="D31" s="91">
        <v>0</v>
      </c>
      <c r="E31" s="91">
        <v>0</v>
      </c>
      <c r="F31" s="89">
        <v>22304</v>
      </c>
      <c r="G31" s="93" t="s">
        <v>986</v>
      </c>
      <c r="H31" s="91">
        <f>H32+H33+H34</f>
        <v>0</v>
      </c>
      <c r="I31" s="91">
        <f>I32+I33+I34</f>
        <v>0</v>
      </c>
      <c r="J31" s="91">
        <f>J32+J33+J34</f>
        <v>0</v>
      </c>
    </row>
    <row r="32" spans="1:10" ht="16.95" customHeight="1">
      <c r="A32" s="89">
        <v>103060128</v>
      </c>
      <c r="B32" s="94" t="s">
        <v>987</v>
      </c>
      <c r="C32" s="91">
        <v>0</v>
      </c>
      <c r="D32" s="91">
        <v>0</v>
      </c>
      <c r="E32" s="91">
        <v>0</v>
      </c>
      <c r="F32" s="89">
        <v>2230401</v>
      </c>
      <c r="G32" s="94" t="s">
        <v>988</v>
      </c>
      <c r="H32" s="91">
        <v>0</v>
      </c>
      <c r="I32" s="91">
        <v>0</v>
      </c>
      <c r="J32" s="91">
        <v>0</v>
      </c>
    </row>
    <row r="33" spans="1:10" ht="16.95" customHeight="1">
      <c r="A33" s="89">
        <v>103060129</v>
      </c>
      <c r="B33" s="94" t="s">
        <v>989</v>
      </c>
      <c r="C33" s="91">
        <v>0</v>
      </c>
      <c r="D33" s="91">
        <v>0</v>
      </c>
      <c r="E33" s="91">
        <v>0</v>
      </c>
      <c r="F33" s="89">
        <v>2230402</v>
      </c>
      <c r="G33" s="94" t="s">
        <v>990</v>
      </c>
      <c r="H33" s="91">
        <v>0</v>
      </c>
      <c r="I33" s="91">
        <v>0</v>
      </c>
      <c r="J33" s="91">
        <v>0</v>
      </c>
    </row>
    <row r="34" spans="1:10" ht="16.95" customHeight="1">
      <c r="A34" s="89">
        <v>103060130</v>
      </c>
      <c r="B34" s="94" t="s">
        <v>991</v>
      </c>
      <c r="C34" s="91">
        <v>0</v>
      </c>
      <c r="D34" s="91">
        <v>0</v>
      </c>
      <c r="E34" s="91">
        <v>0</v>
      </c>
      <c r="F34" s="89">
        <v>2230499</v>
      </c>
      <c r="G34" s="94" t="s">
        <v>992</v>
      </c>
      <c r="H34" s="91">
        <v>0</v>
      </c>
      <c r="I34" s="91">
        <v>0</v>
      </c>
      <c r="J34" s="91">
        <v>0</v>
      </c>
    </row>
    <row r="35" spans="1:10" ht="16.95" customHeight="1">
      <c r="A35" s="89">
        <v>103060131</v>
      </c>
      <c r="B35" s="94" t="s">
        <v>993</v>
      </c>
      <c r="C35" s="91">
        <v>0</v>
      </c>
      <c r="D35" s="91">
        <v>0</v>
      </c>
      <c r="E35" s="91">
        <v>0</v>
      </c>
      <c r="F35" s="89">
        <v>22399</v>
      </c>
      <c r="G35" s="93" t="s">
        <v>994</v>
      </c>
      <c r="H35" s="91">
        <f>H36</f>
        <v>0</v>
      </c>
      <c r="I35" s="91">
        <f>I36</f>
        <v>0</v>
      </c>
      <c r="J35" s="91">
        <f>J36</f>
        <v>0</v>
      </c>
    </row>
    <row r="36" spans="1:10" ht="16.95" customHeight="1">
      <c r="A36" s="89">
        <v>103060132</v>
      </c>
      <c r="B36" s="94" t="s">
        <v>995</v>
      </c>
      <c r="C36" s="91">
        <v>0</v>
      </c>
      <c r="D36" s="91">
        <v>0</v>
      </c>
      <c r="E36" s="91">
        <v>0</v>
      </c>
      <c r="F36" s="89">
        <v>2239901</v>
      </c>
      <c r="G36" s="94" t="s">
        <v>996</v>
      </c>
      <c r="H36" s="91">
        <v>0</v>
      </c>
      <c r="I36" s="91">
        <v>0</v>
      </c>
      <c r="J36" s="91">
        <v>0</v>
      </c>
    </row>
    <row r="37" spans="1:10" ht="16.95" customHeight="1">
      <c r="A37" s="89">
        <v>103060133</v>
      </c>
      <c r="B37" s="94" t="s">
        <v>997</v>
      </c>
      <c r="C37" s="91">
        <v>0</v>
      </c>
      <c r="D37" s="91">
        <v>0</v>
      </c>
      <c r="E37" s="91">
        <v>0</v>
      </c>
      <c r="F37" s="89"/>
      <c r="G37" s="94"/>
      <c r="H37" s="140"/>
      <c r="I37" s="140"/>
      <c r="J37" s="140"/>
    </row>
    <row r="38" spans="1:10" ht="16.95" customHeight="1">
      <c r="A38" s="89">
        <v>103060134</v>
      </c>
      <c r="B38" s="94" t="s">
        <v>998</v>
      </c>
      <c r="C38" s="91">
        <v>0</v>
      </c>
      <c r="D38" s="91">
        <v>0</v>
      </c>
      <c r="E38" s="91">
        <v>0</v>
      </c>
      <c r="F38" s="89"/>
      <c r="G38" s="94"/>
      <c r="H38" s="140"/>
      <c r="I38" s="140"/>
      <c r="J38" s="140"/>
    </row>
    <row r="39" spans="1:10" ht="16.95" customHeight="1">
      <c r="A39" s="89">
        <v>103060198</v>
      </c>
      <c r="B39" s="94" t="s">
        <v>999</v>
      </c>
      <c r="C39" s="91">
        <v>0</v>
      </c>
      <c r="D39" s="91">
        <v>0</v>
      </c>
      <c r="E39" s="91">
        <v>0</v>
      </c>
      <c r="F39" s="89"/>
      <c r="G39" s="94"/>
      <c r="H39" s="140"/>
      <c r="I39" s="140"/>
      <c r="J39" s="140"/>
    </row>
    <row r="40" spans="1:10" ht="16.95" customHeight="1">
      <c r="A40" s="89">
        <v>1030602</v>
      </c>
      <c r="B40" s="93" t="s">
        <v>1000</v>
      </c>
      <c r="C40" s="91">
        <f>SUM(C41:C44)</f>
        <v>0</v>
      </c>
      <c r="D40" s="91">
        <f>SUM(D41:D44)</f>
        <v>0</v>
      </c>
      <c r="E40" s="91">
        <f>SUM(E41:E44)</f>
        <v>0</v>
      </c>
      <c r="F40" s="89"/>
      <c r="G40" s="94"/>
      <c r="H40" s="140"/>
      <c r="I40" s="140"/>
      <c r="J40" s="140"/>
    </row>
    <row r="41" spans="1:10" ht="16.95" customHeight="1">
      <c r="A41" s="89">
        <v>103060202</v>
      </c>
      <c r="B41" s="94" t="s">
        <v>1001</v>
      </c>
      <c r="C41" s="91">
        <v>0</v>
      </c>
      <c r="D41" s="91">
        <v>0</v>
      </c>
      <c r="E41" s="91">
        <v>0</v>
      </c>
      <c r="F41" s="89"/>
      <c r="G41" s="94"/>
      <c r="H41" s="140"/>
      <c r="I41" s="140"/>
      <c r="J41" s="140"/>
    </row>
    <row r="42" spans="1:10" ht="16.95" customHeight="1">
      <c r="A42" s="89">
        <v>103060203</v>
      </c>
      <c r="B42" s="94" t="s">
        <v>1002</v>
      </c>
      <c r="C42" s="91">
        <v>0</v>
      </c>
      <c r="D42" s="91">
        <v>0</v>
      </c>
      <c r="E42" s="91">
        <v>0</v>
      </c>
      <c r="F42" s="89"/>
      <c r="G42" s="94"/>
      <c r="H42" s="140"/>
      <c r="I42" s="140"/>
      <c r="J42" s="140"/>
    </row>
    <row r="43" spans="1:10" ht="16.95" customHeight="1">
      <c r="A43" s="89">
        <v>103060204</v>
      </c>
      <c r="B43" s="94" t="s">
        <v>1003</v>
      </c>
      <c r="C43" s="91">
        <v>0</v>
      </c>
      <c r="D43" s="91">
        <v>0</v>
      </c>
      <c r="E43" s="91">
        <v>0</v>
      </c>
      <c r="F43" s="89"/>
      <c r="G43" s="94"/>
      <c r="H43" s="140"/>
      <c r="I43" s="140"/>
      <c r="J43" s="140"/>
    </row>
    <row r="44" spans="1:10" ht="16.95" customHeight="1">
      <c r="A44" s="89">
        <v>103060298</v>
      </c>
      <c r="B44" s="94" t="s">
        <v>1004</v>
      </c>
      <c r="C44" s="91">
        <v>0</v>
      </c>
      <c r="D44" s="91">
        <v>0</v>
      </c>
      <c r="E44" s="91">
        <v>0</v>
      </c>
      <c r="F44" s="89"/>
      <c r="G44" s="94"/>
      <c r="H44" s="140"/>
      <c r="I44" s="140"/>
      <c r="J44" s="140"/>
    </row>
    <row r="45" spans="1:10" ht="16.95" customHeight="1">
      <c r="A45" s="89">
        <v>1030603</v>
      </c>
      <c r="B45" s="93" t="s">
        <v>1005</v>
      </c>
      <c r="C45" s="91">
        <f>SUM(C46:C50)</f>
        <v>0</v>
      </c>
      <c r="D45" s="91">
        <f>SUM(D46:D50)</f>
        <v>0</v>
      </c>
      <c r="E45" s="91">
        <f>SUM(E46:E50)</f>
        <v>0</v>
      </c>
      <c r="F45" s="89"/>
      <c r="G45" s="94"/>
      <c r="H45" s="140"/>
      <c r="I45" s="140"/>
      <c r="J45" s="140"/>
    </row>
    <row r="46" spans="1:10" ht="16.95" customHeight="1">
      <c r="A46" s="89">
        <v>103060301</v>
      </c>
      <c r="B46" s="94" t="s">
        <v>1006</v>
      </c>
      <c r="C46" s="91">
        <v>0</v>
      </c>
      <c r="D46" s="91">
        <v>0</v>
      </c>
      <c r="E46" s="91">
        <v>0</v>
      </c>
      <c r="F46" s="89"/>
      <c r="G46" s="94"/>
      <c r="H46" s="140"/>
      <c r="I46" s="140"/>
      <c r="J46" s="140"/>
    </row>
    <row r="47" spans="1:10" ht="16.95" customHeight="1">
      <c r="A47" s="89">
        <v>103060304</v>
      </c>
      <c r="B47" s="94" t="s">
        <v>1007</v>
      </c>
      <c r="C47" s="91">
        <v>0</v>
      </c>
      <c r="D47" s="91">
        <v>0</v>
      </c>
      <c r="E47" s="91">
        <v>0</v>
      </c>
      <c r="F47" s="89"/>
      <c r="G47" s="94"/>
      <c r="H47" s="140"/>
      <c r="I47" s="140"/>
      <c r="J47" s="140"/>
    </row>
    <row r="48" spans="1:10" ht="16.95" customHeight="1">
      <c r="A48" s="89">
        <v>103060305</v>
      </c>
      <c r="B48" s="94" t="s">
        <v>1008</v>
      </c>
      <c r="C48" s="91">
        <v>0</v>
      </c>
      <c r="D48" s="91">
        <v>0</v>
      </c>
      <c r="E48" s="91">
        <v>0</v>
      </c>
      <c r="F48" s="89"/>
      <c r="G48" s="94"/>
      <c r="H48" s="140"/>
      <c r="I48" s="140"/>
      <c r="J48" s="140"/>
    </row>
    <row r="49" spans="1:10" ht="16.95" customHeight="1">
      <c r="A49" s="89">
        <v>103060307</v>
      </c>
      <c r="B49" s="94" t="s">
        <v>1009</v>
      </c>
      <c r="C49" s="91">
        <v>0</v>
      </c>
      <c r="D49" s="91">
        <v>0</v>
      </c>
      <c r="E49" s="91">
        <v>0</v>
      </c>
      <c r="F49" s="89"/>
      <c r="G49" s="94"/>
      <c r="H49" s="140"/>
      <c r="I49" s="140"/>
      <c r="J49" s="140"/>
    </row>
    <row r="50" spans="1:10" ht="16.95" customHeight="1">
      <c r="A50" s="89">
        <v>103060398</v>
      </c>
      <c r="B50" s="94" t="s">
        <v>1010</v>
      </c>
      <c r="C50" s="91">
        <v>0</v>
      </c>
      <c r="D50" s="91">
        <v>0</v>
      </c>
      <c r="E50" s="91">
        <v>0</v>
      </c>
      <c r="F50" s="89"/>
      <c r="G50" s="94"/>
      <c r="H50" s="140"/>
      <c r="I50" s="140"/>
      <c r="J50" s="140"/>
    </row>
    <row r="51" spans="1:10" ht="16.95" customHeight="1">
      <c r="A51" s="89">
        <v>1030604</v>
      </c>
      <c r="B51" s="93" t="s">
        <v>1011</v>
      </c>
      <c r="C51" s="91">
        <f>SUM(C52:C54)</f>
        <v>0</v>
      </c>
      <c r="D51" s="91">
        <f>SUM(D52:D54)</f>
        <v>0</v>
      </c>
      <c r="E51" s="91">
        <f>SUM(E52:E54)</f>
        <v>0</v>
      </c>
      <c r="F51" s="89"/>
      <c r="G51" s="94"/>
      <c r="H51" s="140"/>
      <c r="I51" s="140"/>
      <c r="J51" s="140"/>
    </row>
    <row r="52" spans="1:10" ht="16.95" customHeight="1">
      <c r="A52" s="89">
        <v>103060401</v>
      </c>
      <c r="B52" s="94" t="s">
        <v>1012</v>
      </c>
      <c r="C52" s="91">
        <v>0</v>
      </c>
      <c r="D52" s="91">
        <v>0</v>
      </c>
      <c r="E52" s="91">
        <v>0</v>
      </c>
      <c r="F52" s="89"/>
      <c r="G52" s="94"/>
      <c r="H52" s="140"/>
      <c r="I52" s="140"/>
      <c r="J52" s="140"/>
    </row>
    <row r="53" spans="1:10" ht="16.95" customHeight="1">
      <c r="A53" s="89">
        <v>103060402</v>
      </c>
      <c r="B53" s="94" t="s">
        <v>1013</v>
      </c>
      <c r="C53" s="91">
        <v>0</v>
      </c>
      <c r="D53" s="91">
        <v>0</v>
      </c>
      <c r="E53" s="91">
        <v>0</v>
      </c>
      <c r="F53" s="89"/>
      <c r="G53" s="94"/>
      <c r="H53" s="140"/>
      <c r="I53" s="140"/>
      <c r="J53" s="140"/>
    </row>
    <row r="54" spans="1:10" ht="16.95" customHeight="1">
      <c r="A54" s="89">
        <v>103060498</v>
      </c>
      <c r="B54" s="94" t="s">
        <v>1014</v>
      </c>
      <c r="C54" s="91">
        <v>0</v>
      </c>
      <c r="D54" s="91">
        <v>0</v>
      </c>
      <c r="E54" s="91">
        <v>0</v>
      </c>
      <c r="F54" s="89"/>
      <c r="G54" s="94"/>
      <c r="H54" s="140"/>
      <c r="I54" s="140"/>
      <c r="J54" s="140"/>
    </row>
    <row r="55" spans="1:10" ht="16.95" customHeight="1">
      <c r="A55" s="89">
        <v>1030698</v>
      </c>
      <c r="B55" s="93" t="s">
        <v>1015</v>
      </c>
      <c r="C55" s="91">
        <v>0</v>
      </c>
      <c r="D55" s="91">
        <v>0</v>
      </c>
      <c r="E55" s="91">
        <v>0</v>
      </c>
      <c r="F55" s="89"/>
      <c r="G55" s="94"/>
      <c r="H55" s="140"/>
      <c r="I55" s="140"/>
      <c r="J55" s="140"/>
    </row>
  </sheetData>
  <mergeCells count="3">
    <mergeCell ref="A1:J1"/>
    <mergeCell ref="A2:J2"/>
    <mergeCell ref="A3:J3"/>
  </mergeCells>
  <phoneticPr fontId="9" type="noConversion"/>
  <printOptions gridLines="1"/>
  <pageMargins left="0.75" right="0.75" top="1" bottom="1" header="0" footer="0"/>
  <pageSetup orientation="portrait" horizontalDpi="0" verticalDpi="0" r:id="rId1"/>
  <headerFooter alignWithMargins="0">
    <oddHeader>&amp;A</oddHeader>
    <oddFooter>Page &amp;P</oddFooter>
  </headerFooter>
</worksheet>
</file>

<file path=xl/worksheets/sheet13.xml><?xml version="1.0" encoding="utf-8"?>
<worksheet xmlns="http://schemas.openxmlformats.org/spreadsheetml/2006/main" xmlns:r="http://schemas.openxmlformats.org/officeDocument/2006/relationships">
  <dimension ref="A1:D12"/>
  <sheetViews>
    <sheetView showGridLines="0" showZeros="0" workbookViewId="0">
      <selection activeCell="C23" sqref="C23"/>
    </sheetView>
  </sheetViews>
  <sheetFormatPr defaultColWidth="12.19921875" defaultRowHeight="15.6" customHeight="1"/>
  <cols>
    <col min="1" max="1" width="34.19921875" style="6" customWidth="1"/>
    <col min="2" max="2" width="26" style="6" customWidth="1"/>
    <col min="3" max="3" width="34.19921875" style="6" customWidth="1"/>
    <col min="4" max="4" width="26" style="6" customWidth="1"/>
    <col min="5" max="16384" width="12.19921875" style="6"/>
  </cols>
  <sheetData>
    <row r="1" spans="1:4" ht="34.049999999999997" customHeight="1">
      <c r="A1" s="174" t="s">
        <v>1028</v>
      </c>
      <c r="B1" s="174"/>
      <c r="C1" s="174"/>
      <c r="D1" s="174"/>
    </row>
    <row r="2" spans="1:4" ht="16.95" customHeight="1">
      <c r="A2" s="175" t="s">
        <v>1016</v>
      </c>
      <c r="B2" s="175"/>
      <c r="C2" s="175"/>
      <c r="D2" s="175"/>
    </row>
    <row r="3" spans="1:4" ht="16.95" customHeight="1">
      <c r="A3" s="175" t="s">
        <v>17</v>
      </c>
      <c r="B3" s="175"/>
      <c r="C3" s="175"/>
      <c r="D3" s="175"/>
    </row>
    <row r="4" spans="1:4" ht="16.95" customHeight="1">
      <c r="A4" s="90" t="s">
        <v>104</v>
      </c>
      <c r="B4" s="90" t="s">
        <v>907</v>
      </c>
      <c r="C4" s="90" t="s">
        <v>104</v>
      </c>
      <c r="D4" s="90" t="s">
        <v>907</v>
      </c>
    </row>
    <row r="5" spans="1:4" ht="16.95" customHeight="1">
      <c r="A5" s="94" t="s">
        <v>936</v>
      </c>
      <c r="B5" s="91">
        <f>[1]L14!E5</f>
        <v>0</v>
      </c>
      <c r="C5" s="94" t="s">
        <v>1029</v>
      </c>
      <c r="D5" s="91">
        <f>[1]L14!J5</f>
        <v>874</v>
      </c>
    </row>
    <row r="6" spans="1:4" ht="16.95" customHeight="1">
      <c r="A6" s="94" t="s">
        <v>1017</v>
      </c>
      <c r="B6" s="91">
        <v>874</v>
      </c>
      <c r="C6" s="94" t="s">
        <v>1018</v>
      </c>
      <c r="D6" s="91">
        <v>0</v>
      </c>
    </row>
    <row r="7" spans="1:4" ht="16.95" customHeight="1">
      <c r="A7" s="94" t="s">
        <v>1019</v>
      </c>
      <c r="B7" s="91">
        <v>0</v>
      </c>
      <c r="C7" s="94" t="s">
        <v>1020</v>
      </c>
      <c r="D7" s="91">
        <v>0</v>
      </c>
    </row>
    <row r="8" spans="1:4" ht="16.95" customHeight="1">
      <c r="A8" s="94" t="s">
        <v>1021</v>
      </c>
      <c r="B8" s="91">
        <v>0</v>
      </c>
      <c r="C8" s="94" t="s">
        <v>1022</v>
      </c>
      <c r="D8" s="91">
        <v>0</v>
      </c>
    </row>
    <row r="9" spans="1:4" ht="16.95" customHeight="1">
      <c r="A9" s="94" t="s">
        <v>1023</v>
      </c>
      <c r="B9" s="91">
        <v>0</v>
      </c>
      <c r="C9" s="94" t="s">
        <v>1024</v>
      </c>
      <c r="D9" s="91">
        <v>0</v>
      </c>
    </row>
    <row r="10" spans="1:4" ht="16.95" customHeight="1">
      <c r="A10" s="94" t="s">
        <v>1025</v>
      </c>
      <c r="B10" s="91">
        <v>0</v>
      </c>
      <c r="C10" s="94" t="s">
        <v>1026</v>
      </c>
      <c r="D10" s="91">
        <v>0</v>
      </c>
    </row>
    <row r="11" spans="1:4" ht="16.95" customHeight="1">
      <c r="A11" s="94"/>
      <c r="B11" s="96"/>
      <c r="C11" s="94" t="s">
        <v>1027</v>
      </c>
      <c r="D11" s="91">
        <f>B12-SUM(D5:D10)</f>
        <v>0</v>
      </c>
    </row>
    <row r="12" spans="1:4" ht="16.95" customHeight="1">
      <c r="A12" s="90" t="s">
        <v>790</v>
      </c>
      <c r="B12" s="91">
        <f>SUM(B5:B10)</f>
        <v>874</v>
      </c>
      <c r="C12" s="90" t="s">
        <v>791</v>
      </c>
      <c r="D12" s="91">
        <f>SUM(D5:D11)</f>
        <v>874</v>
      </c>
    </row>
  </sheetData>
  <mergeCells count="3">
    <mergeCell ref="A1:D1"/>
    <mergeCell ref="A2:D2"/>
    <mergeCell ref="A3:D3"/>
  </mergeCells>
  <phoneticPr fontId="9" type="noConversion"/>
  <printOptions gridLines="1"/>
  <pageMargins left="0.75" right="0.75" top="1" bottom="1" header="0" footer="0"/>
  <pageSetup orientation="portrait" horizontalDpi="0" verticalDpi="0" r:id="rId1"/>
  <headerFooter alignWithMargins="0">
    <oddHeader>&amp;A</oddHeader>
    <oddFooter>Page &amp;P</oddFooter>
  </headerFooter>
</worksheet>
</file>

<file path=xl/worksheets/sheet14.xml><?xml version="1.0" encoding="utf-8"?>
<worksheet xmlns="http://schemas.openxmlformats.org/spreadsheetml/2006/main" xmlns:r="http://schemas.openxmlformats.org/officeDocument/2006/relationships">
  <dimension ref="A1:J16"/>
  <sheetViews>
    <sheetView showGridLines="0" showZeros="0" workbookViewId="0">
      <pane xSplit="1" ySplit="4" topLeftCell="B5" activePane="bottomRight" state="frozenSplit"/>
      <selection pane="topRight"/>
      <selection pane="bottomLeft"/>
      <selection pane="bottomRight" activeCell="P8" sqref="P8"/>
    </sheetView>
  </sheetViews>
  <sheetFormatPr defaultColWidth="9" defaultRowHeight="14.25" customHeight="1"/>
  <cols>
    <col min="1" max="1" width="37.3984375" customWidth="1"/>
    <col min="2" max="2" width="11.69921875" customWidth="1"/>
    <col min="3" max="3" width="13.09765625" customWidth="1"/>
    <col min="4" max="4" width="15.69921875" customWidth="1"/>
    <col min="5" max="5" width="13.19921875" customWidth="1"/>
    <col min="6" max="6" width="9.19921875" customWidth="1"/>
    <col min="7" max="7" width="9.09765625" customWidth="1"/>
    <col min="8" max="9" width="6.19921875" customWidth="1"/>
    <col min="10" max="10" width="7.5" customWidth="1"/>
  </cols>
  <sheetData>
    <row r="1" spans="1:10" s="143" customFormat="1" ht="15.6">
      <c r="A1" s="141" t="s">
        <v>1031</v>
      </c>
      <c r="B1" s="142"/>
      <c r="C1" s="142"/>
      <c r="D1" s="142"/>
      <c r="E1" s="142"/>
      <c r="F1" s="142"/>
      <c r="G1" s="142"/>
      <c r="H1" s="142"/>
      <c r="I1" s="142"/>
      <c r="J1" s="142"/>
    </row>
    <row r="2" spans="1:10" s="144" customFormat="1" ht="29.4">
      <c r="A2" s="183" t="s">
        <v>1032</v>
      </c>
      <c r="B2" s="183"/>
      <c r="C2" s="183"/>
      <c r="D2" s="183"/>
      <c r="E2" s="183"/>
      <c r="F2" s="183"/>
      <c r="G2" s="183"/>
      <c r="H2" s="183"/>
      <c r="I2" s="183"/>
      <c r="J2" s="183"/>
    </row>
    <row r="3" spans="1:10" s="148" customFormat="1" ht="15.6">
      <c r="A3" s="145"/>
      <c r="B3" s="145"/>
      <c r="C3" s="146"/>
      <c r="D3" s="147"/>
      <c r="E3" s="145"/>
      <c r="F3" s="145"/>
      <c r="G3" s="145"/>
      <c r="H3" s="145"/>
      <c r="I3" s="185" t="s">
        <v>17</v>
      </c>
      <c r="J3" s="185"/>
    </row>
    <row r="4" spans="1:10" s="156" customFormat="1" ht="69.599999999999994">
      <c r="A4" s="149" t="s">
        <v>1033</v>
      </c>
      <c r="B4" s="150" t="s">
        <v>794</v>
      </c>
      <c r="C4" s="151" t="s">
        <v>1034</v>
      </c>
      <c r="D4" s="151" t="s">
        <v>1035</v>
      </c>
      <c r="E4" s="152" t="s">
        <v>1036</v>
      </c>
      <c r="F4" s="153" t="s">
        <v>1037</v>
      </c>
      <c r="G4" s="153" t="s">
        <v>1038</v>
      </c>
      <c r="H4" s="153" t="s">
        <v>1039</v>
      </c>
      <c r="I4" s="154" t="s">
        <v>1040</v>
      </c>
      <c r="J4" s="155" t="s">
        <v>1041</v>
      </c>
    </row>
    <row r="5" spans="1:10" s="5" customFormat="1" ht="27" customHeight="1">
      <c r="A5" s="157" t="s">
        <v>1042</v>
      </c>
      <c r="B5" s="158">
        <f t="shared" ref="B5:B16" si="0">C5+D5+E5+G5+J5</f>
        <v>33133</v>
      </c>
      <c r="C5" s="158">
        <v>17487</v>
      </c>
      <c r="D5" s="158">
        <f>SUM(D6:D10)</f>
        <v>11764</v>
      </c>
      <c r="E5" s="158">
        <v>3882</v>
      </c>
      <c r="F5" s="158">
        <f>SUM(F6:F10)</f>
        <v>0</v>
      </c>
      <c r="G5" s="158">
        <f>SUM(G6:G10)</f>
        <v>0</v>
      </c>
      <c r="H5" s="158">
        <f>SUM(H6:H10)</f>
        <v>0</v>
      </c>
      <c r="I5" s="158">
        <f>SUM(I6:I10)</f>
        <v>0</v>
      </c>
      <c r="J5" s="158">
        <f>SUM(J6:J10)</f>
        <v>0</v>
      </c>
    </row>
    <row r="6" spans="1:10" s="161" customFormat="1" ht="27" customHeight="1">
      <c r="A6" s="159" t="s">
        <v>1043</v>
      </c>
      <c r="B6" s="160">
        <f t="shared" si="0"/>
        <v>22264</v>
      </c>
      <c r="C6" s="160">
        <v>9830</v>
      </c>
      <c r="D6" s="160">
        <v>10949</v>
      </c>
      <c r="E6" s="160">
        <v>1485</v>
      </c>
      <c r="F6" s="160">
        <v>0</v>
      </c>
      <c r="G6" s="160"/>
      <c r="H6" s="160">
        <v>0</v>
      </c>
      <c r="I6" s="160">
        <v>0</v>
      </c>
      <c r="J6" s="160">
        <v>0</v>
      </c>
    </row>
    <row r="7" spans="1:10" s="161" customFormat="1" ht="27" customHeight="1">
      <c r="A7" s="159" t="s">
        <v>1044</v>
      </c>
      <c r="B7" s="160">
        <f t="shared" si="0"/>
        <v>141</v>
      </c>
      <c r="C7" s="160">
        <v>56</v>
      </c>
      <c r="D7" s="160">
        <v>43</v>
      </c>
      <c r="E7" s="160">
        <v>42</v>
      </c>
      <c r="F7" s="160">
        <v>0</v>
      </c>
      <c r="G7" s="160"/>
      <c r="H7" s="160">
        <v>0</v>
      </c>
      <c r="I7" s="160">
        <v>0</v>
      </c>
      <c r="J7" s="160">
        <v>0</v>
      </c>
    </row>
    <row r="8" spans="1:10" s="161" customFormat="1" ht="27" customHeight="1">
      <c r="A8" s="162" t="s">
        <v>1045</v>
      </c>
      <c r="B8" s="160">
        <f t="shared" si="0"/>
        <v>3319</v>
      </c>
      <c r="C8" s="160">
        <v>266</v>
      </c>
      <c r="D8" s="160">
        <v>772</v>
      </c>
      <c r="E8" s="160">
        <v>2281</v>
      </c>
      <c r="F8" s="160">
        <v>0</v>
      </c>
      <c r="G8" s="160"/>
      <c r="H8" s="160">
        <v>0</v>
      </c>
      <c r="I8" s="160">
        <v>0</v>
      </c>
      <c r="J8" s="160">
        <v>0</v>
      </c>
    </row>
    <row r="9" spans="1:10" s="161" customFormat="1" ht="27" customHeight="1">
      <c r="A9" s="162" t="s">
        <v>1046</v>
      </c>
      <c r="B9" s="160">
        <f t="shared" si="0"/>
        <v>1281</v>
      </c>
      <c r="C9" s="160">
        <v>1222</v>
      </c>
      <c r="D9" s="160"/>
      <c r="E9" s="160">
        <v>59</v>
      </c>
      <c r="F9" s="160">
        <v>0</v>
      </c>
      <c r="G9" s="160"/>
      <c r="H9" s="160">
        <v>0</v>
      </c>
      <c r="I9" s="160">
        <v>0</v>
      </c>
      <c r="J9" s="160">
        <v>0</v>
      </c>
    </row>
    <row r="10" spans="1:10" s="161" customFormat="1" ht="27" customHeight="1">
      <c r="A10" s="162" t="s">
        <v>1047</v>
      </c>
      <c r="B10" s="160">
        <f t="shared" si="0"/>
        <v>426</v>
      </c>
      <c r="C10" s="160">
        <v>418</v>
      </c>
      <c r="D10" s="160">
        <v>0</v>
      </c>
      <c r="E10" s="160">
        <v>8</v>
      </c>
      <c r="F10" s="160">
        <v>0</v>
      </c>
      <c r="G10" s="160"/>
      <c r="H10" s="160">
        <v>0</v>
      </c>
      <c r="I10" s="160">
        <v>0</v>
      </c>
      <c r="J10" s="160">
        <v>0</v>
      </c>
    </row>
    <row r="11" spans="1:10" s="5" customFormat="1" ht="27" customHeight="1">
      <c r="A11" s="157" t="s">
        <v>1048</v>
      </c>
      <c r="B11" s="158">
        <f t="shared" si="0"/>
        <v>45619</v>
      </c>
      <c r="C11" s="158">
        <f t="shared" ref="C11:J11" si="1">C12+C14</f>
        <v>23232</v>
      </c>
      <c r="D11" s="158">
        <f t="shared" si="1"/>
        <v>17679</v>
      </c>
      <c r="E11" s="158">
        <f t="shared" si="1"/>
        <v>4708</v>
      </c>
      <c r="F11" s="158">
        <f t="shared" si="1"/>
        <v>0</v>
      </c>
      <c r="G11" s="158">
        <f t="shared" si="1"/>
        <v>0</v>
      </c>
      <c r="H11" s="158">
        <f t="shared" si="1"/>
        <v>0</v>
      </c>
      <c r="I11" s="158">
        <f t="shared" si="1"/>
        <v>0</v>
      </c>
      <c r="J11" s="158">
        <f t="shared" si="1"/>
        <v>0</v>
      </c>
    </row>
    <row r="12" spans="1:10" s="161" customFormat="1" ht="27" customHeight="1">
      <c r="A12" s="163" t="s">
        <v>1049</v>
      </c>
      <c r="B12" s="160">
        <f t="shared" si="0"/>
        <v>45578</v>
      </c>
      <c r="C12" s="160">
        <v>23199</v>
      </c>
      <c r="D12" s="160">
        <v>17679</v>
      </c>
      <c r="E12" s="160">
        <v>4700</v>
      </c>
      <c r="F12" s="160">
        <v>0</v>
      </c>
      <c r="G12" s="160"/>
      <c r="H12" s="160">
        <v>0</v>
      </c>
      <c r="I12" s="160">
        <v>0</v>
      </c>
      <c r="J12" s="160">
        <v>0</v>
      </c>
    </row>
    <row r="13" spans="1:10" s="161" customFormat="1" ht="27" customHeight="1">
      <c r="A13" s="159" t="s">
        <v>1050</v>
      </c>
      <c r="B13" s="160">
        <f t="shared" si="0"/>
        <v>0</v>
      </c>
      <c r="C13" s="160">
        <v>0</v>
      </c>
      <c r="D13" s="160"/>
      <c r="E13" s="160">
        <v>0</v>
      </c>
      <c r="F13" s="160">
        <v>0</v>
      </c>
      <c r="G13" s="160"/>
      <c r="H13" s="160">
        <v>0</v>
      </c>
      <c r="I13" s="160">
        <v>0</v>
      </c>
      <c r="J13" s="160">
        <v>0</v>
      </c>
    </row>
    <row r="14" spans="1:10" s="161" customFormat="1" ht="27" customHeight="1">
      <c r="A14" s="162" t="s">
        <v>1051</v>
      </c>
      <c r="B14" s="160">
        <f t="shared" si="0"/>
        <v>41</v>
      </c>
      <c r="C14" s="160">
        <v>33</v>
      </c>
      <c r="D14" s="160">
        <v>0</v>
      </c>
      <c r="E14" s="160">
        <v>8</v>
      </c>
      <c r="F14" s="160">
        <v>0</v>
      </c>
      <c r="G14" s="160"/>
      <c r="H14" s="160">
        <v>0</v>
      </c>
      <c r="I14" s="160">
        <v>0</v>
      </c>
      <c r="J14" s="160">
        <v>0</v>
      </c>
    </row>
    <row r="15" spans="1:10" s="5" customFormat="1" ht="27" customHeight="1">
      <c r="A15" s="157" t="s">
        <v>1052</v>
      </c>
      <c r="B15" s="164">
        <f t="shared" si="0"/>
        <v>-12486</v>
      </c>
      <c r="C15" s="164">
        <v>-5745</v>
      </c>
      <c r="D15" s="158">
        <f t="shared" ref="D15:J15" si="2">D5-D11</f>
        <v>-5915</v>
      </c>
      <c r="E15" s="158">
        <f t="shared" si="2"/>
        <v>-826</v>
      </c>
      <c r="F15" s="158">
        <f t="shared" si="2"/>
        <v>0</v>
      </c>
      <c r="G15" s="158">
        <f t="shared" si="2"/>
        <v>0</v>
      </c>
      <c r="H15" s="158">
        <f t="shared" si="2"/>
        <v>0</v>
      </c>
      <c r="I15" s="158">
        <f t="shared" si="2"/>
        <v>0</v>
      </c>
      <c r="J15" s="158">
        <f t="shared" si="2"/>
        <v>0</v>
      </c>
    </row>
    <row r="16" spans="1:10" s="5" customFormat="1" ht="27" customHeight="1">
      <c r="A16" s="157" t="s">
        <v>1053</v>
      </c>
      <c r="B16" s="158">
        <f t="shared" si="0"/>
        <v>15378</v>
      </c>
      <c r="C16" s="158">
        <v>7292</v>
      </c>
      <c r="D16" s="158">
        <v>152</v>
      </c>
      <c r="E16" s="158">
        <v>7934</v>
      </c>
      <c r="F16" s="158">
        <v>0</v>
      </c>
      <c r="G16" s="158"/>
      <c r="H16" s="158">
        <v>0</v>
      </c>
      <c r="I16" s="158">
        <v>0</v>
      </c>
      <c r="J16" s="158">
        <v>0</v>
      </c>
    </row>
  </sheetData>
  <mergeCells count="2">
    <mergeCell ref="A2:J2"/>
    <mergeCell ref="I3:J3"/>
  </mergeCells>
  <phoneticPr fontId="9" type="noConversion"/>
  <pageMargins left="0.51" right="0.2" top="0.59" bottom="0.79000000000000015" header="0.28000000000000003" footer="0.31"/>
  <pageSetup paperSize="9" orientation="landscape" r:id="rId1"/>
  <headerFooter alignWithMargins="0">
    <oddFooter>第 &amp;P 页，共 &amp;N 页</oddFooter>
  </headerFooter>
</worksheet>
</file>

<file path=xl/worksheets/sheet15.xml><?xml version="1.0" encoding="utf-8"?>
<worksheet xmlns="http://schemas.openxmlformats.org/spreadsheetml/2006/main" xmlns:r="http://schemas.openxmlformats.org/officeDocument/2006/relationships">
  <dimension ref="A1:A3"/>
  <sheetViews>
    <sheetView zoomScaleSheetLayoutView="100" workbookViewId="0">
      <selection activeCell="A21" sqref="A21"/>
    </sheetView>
  </sheetViews>
  <sheetFormatPr defaultRowHeight="15.6"/>
  <cols>
    <col min="1" max="1" width="111.5" style="166" customWidth="1"/>
    <col min="2" max="4" width="61.19921875" style="166" customWidth="1"/>
    <col min="5" max="16384" width="8.796875" style="166"/>
  </cols>
  <sheetData>
    <row r="1" spans="1:1" ht="54" customHeight="1">
      <c r="A1" s="165" t="s">
        <v>1719</v>
      </c>
    </row>
    <row r="2" spans="1:1" ht="46.95" customHeight="1">
      <c r="A2" s="167" t="s">
        <v>1720</v>
      </c>
    </row>
    <row r="3" spans="1:1" ht="46.95" customHeight="1">
      <c r="A3" s="167" t="s">
        <v>1721</v>
      </c>
    </row>
  </sheetData>
  <phoneticPr fontId="9" type="noConversion"/>
  <pageMargins left="0.75" right="0.75" top="1" bottom="1" header="0.5" footer="0.5"/>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sheetPr>
    <pageSetUpPr autoPageBreaks="0"/>
  </sheetPr>
  <dimension ref="A1:E122"/>
  <sheetViews>
    <sheetView showGridLines="0" showZeros="0" workbookViewId="0">
      <pane ySplit="4" topLeftCell="A6" activePane="bottomLeft" state="frozen"/>
      <selection pane="bottomLeft" activeCell="A2" sqref="A2:E2"/>
    </sheetView>
  </sheetViews>
  <sheetFormatPr defaultColWidth="8.69921875" defaultRowHeight="17.399999999999999"/>
  <cols>
    <col min="1" max="1" width="58.59765625" style="51" customWidth="1"/>
    <col min="2" max="2" width="18" style="49" customWidth="1"/>
    <col min="3" max="3" width="17.5" style="52" customWidth="1"/>
    <col min="4" max="4" width="17.59765625" style="53" customWidth="1"/>
    <col min="5" max="5" width="24.69921875" style="49" customWidth="1"/>
    <col min="6" max="16384" width="8.69921875" style="51"/>
  </cols>
  <sheetData>
    <row r="1" spans="1:5" s="45" customFormat="1">
      <c r="A1" s="45" t="s">
        <v>16</v>
      </c>
      <c r="B1" s="54"/>
      <c r="C1" s="55"/>
      <c r="D1" s="56"/>
      <c r="E1" s="54"/>
    </row>
    <row r="2" spans="1:5" s="46" customFormat="1" ht="29.4">
      <c r="A2" s="172" t="s">
        <v>0</v>
      </c>
      <c r="B2" s="172"/>
      <c r="C2" s="172"/>
      <c r="D2" s="172"/>
      <c r="E2" s="172"/>
    </row>
    <row r="3" spans="1:5" s="45" customFormat="1" ht="15.6">
      <c r="A3" s="173" t="s">
        <v>17</v>
      </c>
      <c r="B3" s="173"/>
      <c r="C3" s="173"/>
      <c r="D3" s="173"/>
      <c r="E3" s="173"/>
    </row>
    <row r="4" spans="1:5" s="47" customFormat="1">
      <c r="A4" s="57" t="s">
        <v>18</v>
      </c>
      <c r="B4" s="58" t="s">
        <v>19</v>
      </c>
      <c r="C4" s="59" t="s">
        <v>20</v>
      </c>
      <c r="D4" s="60" t="s">
        <v>21</v>
      </c>
      <c r="E4" s="61" t="s">
        <v>22</v>
      </c>
    </row>
    <row r="5" spans="1:5" s="48" customFormat="1">
      <c r="A5" s="62" t="s">
        <v>23</v>
      </c>
      <c r="B5" s="63">
        <f>SUM(B6:B18)</f>
        <v>43190</v>
      </c>
      <c r="C5" s="63">
        <f>SUM(C6:C19)</f>
        <v>50652</v>
      </c>
      <c r="D5" s="64">
        <f t="shared" ref="D5:D18" si="0">C5/B5*100</f>
        <v>117.277147487844</v>
      </c>
      <c r="E5" s="65"/>
    </row>
    <row r="6" spans="1:5">
      <c r="A6" s="66" t="s">
        <v>24</v>
      </c>
      <c r="B6" s="67">
        <v>22307</v>
      </c>
      <c r="C6" s="67">
        <v>24867</v>
      </c>
      <c r="D6" s="64">
        <f t="shared" si="0"/>
        <v>111.476218227462</v>
      </c>
      <c r="E6" s="68"/>
    </row>
    <row r="7" spans="1:5">
      <c r="A7" s="66" t="s">
        <v>25</v>
      </c>
      <c r="B7" s="67">
        <v>460</v>
      </c>
      <c r="C7" s="67">
        <v>636</v>
      </c>
      <c r="D7" s="64">
        <f t="shared" si="0"/>
        <v>138.26086956521701</v>
      </c>
      <c r="E7" s="68"/>
    </row>
    <row r="8" spans="1:5">
      <c r="A8" s="66" t="s">
        <v>26</v>
      </c>
      <c r="B8" s="67">
        <v>4710</v>
      </c>
      <c r="C8" s="67">
        <v>9114</v>
      </c>
      <c r="D8" s="64">
        <f t="shared" si="0"/>
        <v>193.50318471337599</v>
      </c>
      <c r="E8" s="68"/>
    </row>
    <row r="9" spans="1:5">
      <c r="A9" s="66" t="s">
        <v>27</v>
      </c>
      <c r="B9" s="67">
        <v>1655</v>
      </c>
      <c r="C9" s="67">
        <v>1092</v>
      </c>
      <c r="D9" s="64">
        <f t="shared" si="0"/>
        <v>65.981873111782505</v>
      </c>
      <c r="E9" s="68"/>
    </row>
    <row r="10" spans="1:5">
      <c r="A10" s="66" t="s">
        <v>28</v>
      </c>
      <c r="B10" s="67">
        <v>2041</v>
      </c>
      <c r="C10" s="67">
        <v>3009</v>
      </c>
      <c r="D10" s="64">
        <f t="shared" si="0"/>
        <v>147.427731504165</v>
      </c>
      <c r="E10" s="68"/>
    </row>
    <row r="11" spans="1:5">
      <c r="A11" s="66" t="s">
        <v>29</v>
      </c>
      <c r="B11" s="67">
        <v>2289</v>
      </c>
      <c r="C11" s="67">
        <v>2027</v>
      </c>
      <c r="D11" s="64">
        <f t="shared" si="0"/>
        <v>88.553953691568395</v>
      </c>
      <c r="E11" s="68"/>
    </row>
    <row r="12" spans="1:5">
      <c r="A12" s="66" t="s">
        <v>30</v>
      </c>
      <c r="B12" s="67">
        <v>1609</v>
      </c>
      <c r="C12" s="67">
        <v>1925</v>
      </c>
      <c r="D12" s="64">
        <f t="shared" si="0"/>
        <v>119.63952765693</v>
      </c>
      <c r="E12" s="68"/>
    </row>
    <row r="13" spans="1:5">
      <c r="A13" s="66" t="s">
        <v>31</v>
      </c>
      <c r="B13" s="67">
        <v>1571</v>
      </c>
      <c r="C13" s="67">
        <v>1601</v>
      </c>
      <c r="D13" s="64">
        <f t="shared" si="0"/>
        <v>101.909611712285</v>
      </c>
      <c r="E13" s="68"/>
    </row>
    <row r="14" spans="1:5">
      <c r="A14" s="66" t="s">
        <v>32</v>
      </c>
      <c r="B14" s="67">
        <v>3922</v>
      </c>
      <c r="C14" s="67">
        <v>3775</v>
      </c>
      <c r="D14" s="64">
        <f t="shared" si="0"/>
        <v>96.251912289648104</v>
      </c>
      <c r="E14" s="68"/>
    </row>
    <row r="15" spans="1:5">
      <c r="A15" s="66" t="s">
        <v>33</v>
      </c>
      <c r="B15" s="67">
        <v>968</v>
      </c>
      <c r="C15" s="67">
        <v>1010</v>
      </c>
      <c r="D15" s="64">
        <f t="shared" si="0"/>
        <v>104.338842975207</v>
      </c>
      <c r="E15" s="68"/>
    </row>
    <row r="16" spans="1:5">
      <c r="A16" s="66" t="s">
        <v>34</v>
      </c>
      <c r="B16" s="67">
        <v>623</v>
      </c>
      <c r="C16" s="67">
        <v>636</v>
      </c>
      <c r="D16" s="64">
        <f t="shared" si="0"/>
        <v>102.086677367576</v>
      </c>
      <c r="E16" s="68"/>
    </row>
    <row r="17" spans="1:5">
      <c r="A17" s="66" t="s">
        <v>35</v>
      </c>
      <c r="B17" s="67">
        <v>104</v>
      </c>
      <c r="C17" s="67">
        <v>18</v>
      </c>
      <c r="D17" s="64">
        <f t="shared" si="0"/>
        <v>17.307692307692299</v>
      </c>
      <c r="E17" s="68"/>
    </row>
    <row r="18" spans="1:5">
      <c r="A18" s="66" t="s">
        <v>36</v>
      </c>
      <c r="B18" s="67">
        <v>931</v>
      </c>
      <c r="C18" s="67">
        <v>940</v>
      </c>
      <c r="D18" s="64">
        <f t="shared" si="0"/>
        <v>100.966702470462</v>
      </c>
      <c r="E18" s="68"/>
    </row>
    <row r="19" spans="1:5">
      <c r="A19" s="66" t="s">
        <v>37</v>
      </c>
      <c r="B19" s="67"/>
      <c r="C19" s="67">
        <v>2</v>
      </c>
      <c r="D19" s="64"/>
      <c r="E19" s="68"/>
    </row>
    <row r="20" spans="1:5" s="48" customFormat="1">
      <c r="A20" s="62" t="s">
        <v>38</v>
      </c>
      <c r="B20" s="63">
        <f>SUM(B21:B28)</f>
        <v>32227</v>
      </c>
      <c r="C20" s="63">
        <f>SUM(C21:C28)</f>
        <v>20064</v>
      </c>
      <c r="D20" s="64">
        <f>C20/B20*100</f>
        <v>62.258354795668197</v>
      </c>
      <c r="E20" s="65"/>
    </row>
    <row r="21" spans="1:5">
      <c r="A21" s="66" t="s">
        <v>39</v>
      </c>
      <c r="B21" s="67">
        <v>4100</v>
      </c>
      <c r="C21" s="67">
        <v>4621</v>
      </c>
      <c r="D21" s="64">
        <f>C21/B21*100</f>
        <v>112.707317073171</v>
      </c>
      <c r="E21" s="68"/>
    </row>
    <row r="22" spans="1:5">
      <c r="A22" s="66" t="s">
        <v>40</v>
      </c>
      <c r="B22" s="67">
        <v>2201</v>
      </c>
      <c r="C22" s="67">
        <v>2889</v>
      </c>
      <c r="D22" s="64">
        <f>C22/B22*100</f>
        <v>131.258518855066</v>
      </c>
      <c r="E22" s="68"/>
    </row>
    <row r="23" spans="1:5">
      <c r="A23" s="66" t="s">
        <v>41</v>
      </c>
      <c r="B23" s="67">
        <v>2650</v>
      </c>
      <c r="C23" s="67">
        <v>5706</v>
      </c>
      <c r="D23" s="64">
        <f>C23/B23*100</f>
        <v>215.32075471698101</v>
      </c>
      <c r="E23" s="68"/>
    </row>
    <row r="24" spans="1:5">
      <c r="A24" s="66" t="s">
        <v>42</v>
      </c>
      <c r="B24" s="67"/>
      <c r="C24" s="67"/>
      <c r="D24" s="64"/>
      <c r="E24" s="68"/>
    </row>
    <row r="25" spans="1:5">
      <c r="A25" s="66" t="s">
        <v>43</v>
      </c>
      <c r="B25" s="67">
        <v>22665</v>
      </c>
      <c r="C25" s="67">
        <v>6422</v>
      </c>
      <c r="D25" s="64">
        <f t="shared" ref="D25:D41" si="1">C25/B25*100</f>
        <v>28.3344363556144</v>
      </c>
      <c r="E25" s="68"/>
    </row>
    <row r="26" spans="1:5">
      <c r="A26" s="66" t="s">
        <v>44</v>
      </c>
      <c r="B26" s="67">
        <v>201</v>
      </c>
      <c r="C26" s="67">
        <v>58</v>
      </c>
      <c r="D26" s="64">
        <f t="shared" si="1"/>
        <v>28.855721393034798</v>
      </c>
      <c r="E26" s="68"/>
    </row>
    <row r="27" spans="1:5">
      <c r="A27" s="66" t="s">
        <v>45</v>
      </c>
      <c r="B27" s="67">
        <v>159</v>
      </c>
      <c r="C27" s="67">
        <v>196</v>
      </c>
      <c r="D27" s="64">
        <f t="shared" si="1"/>
        <v>123.270440251572</v>
      </c>
      <c r="E27" s="68"/>
    </row>
    <row r="28" spans="1:5">
      <c r="A28" s="66" t="s">
        <v>46</v>
      </c>
      <c r="B28" s="67">
        <v>251</v>
      </c>
      <c r="C28" s="67">
        <v>172</v>
      </c>
      <c r="D28" s="64">
        <f t="shared" si="1"/>
        <v>68.525896414342597</v>
      </c>
      <c r="E28" s="68"/>
    </row>
    <row r="29" spans="1:5" s="48" customFormat="1">
      <c r="A29" s="69" t="s">
        <v>47</v>
      </c>
      <c r="B29" s="63">
        <f>B5+B20</f>
        <v>75417</v>
      </c>
      <c r="C29" s="63">
        <f>C5+C20</f>
        <v>70716</v>
      </c>
      <c r="D29" s="64">
        <f t="shared" si="1"/>
        <v>93.766657384939705</v>
      </c>
      <c r="E29" s="65"/>
    </row>
    <row r="30" spans="1:5" s="48" customFormat="1">
      <c r="A30" s="62" t="s">
        <v>48</v>
      </c>
      <c r="B30" s="63">
        <f>B31+B37+B78</f>
        <v>112799</v>
      </c>
      <c r="C30" s="63">
        <f>C31+C37+C78</f>
        <v>118711</v>
      </c>
      <c r="D30" s="64">
        <f t="shared" si="1"/>
        <v>105.241181216146</v>
      </c>
      <c r="E30" s="65"/>
    </row>
    <row r="31" spans="1:5">
      <c r="A31" s="66" t="s">
        <v>49</v>
      </c>
      <c r="B31" s="67">
        <f>B32+B33+B34+B36+B35</f>
        <v>1631</v>
      </c>
      <c r="C31" s="67">
        <f>C32+C33+C34+C36+C35</f>
        <v>1631</v>
      </c>
      <c r="D31" s="64">
        <f t="shared" si="1"/>
        <v>100</v>
      </c>
      <c r="E31" s="68"/>
    </row>
    <row r="32" spans="1:5">
      <c r="A32" s="66" t="s">
        <v>50</v>
      </c>
      <c r="B32" s="70">
        <v>3452</v>
      </c>
      <c r="C32" s="70">
        <v>3452</v>
      </c>
      <c r="D32" s="64">
        <f t="shared" si="1"/>
        <v>100</v>
      </c>
      <c r="E32" s="68"/>
    </row>
    <row r="33" spans="1:5">
      <c r="A33" s="66" t="s">
        <v>51</v>
      </c>
      <c r="B33" s="70">
        <v>-2</v>
      </c>
      <c r="C33" s="70">
        <v>-2</v>
      </c>
      <c r="D33" s="64">
        <f t="shared" si="1"/>
        <v>100</v>
      </c>
      <c r="E33" s="68"/>
    </row>
    <row r="34" spans="1:5">
      <c r="A34" s="66" t="s">
        <v>52</v>
      </c>
      <c r="B34" s="70">
        <v>289</v>
      </c>
      <c r="C34" s="70">
        <v>289</v>
      </c>
      <c r="D34" s="64">
        <f t="shared" si="1"/>
        <v>100</v>
      </c>
      <c r="E34" s="68"/>
    </row>
    <row r="35" spans="1:5">
      <c r="A35" s="66" t="s">
        <v>53</v>
      </c>
      <c r="B35" s="70">
        <v>4</v>
      </c>
      <c r="C35" s="70">
        <v>4</v>
      </c>
      <c r="D35" s="64">
        <f t="shared" si="1"/>
        <v>100</v>
      </c>
      <c r="E35" s="68"/>
    </row>
    <row r="36" spans="1:5">
      <c r="A36" s="66" t="s">
        <v>54</v>
      </c>
      <c r="B36" s="67">
        <v>-2112</v>
      </c>
      <c r="C36" s="67">
        <v>-2112</v>
      </c>
      <c r="D36" s="64">
        <f t="shared" si="1"/>
        <v>100</v>
      </c>
      <c r="E36" s="68"/>
    </row>
    <row r="37" spans="1:5" s="49" customFormat="1">
      <c r="A37" s="71" t="s">
        <v>55</v>
      </c>
      <c r="B37" s="67">
        <f>SUM(B38:B77)</f>
        <v>72509</v>
      </c>
      <c r="C37" s="67">
        <f>SUM(C38:C77)</f>
        <v>99975</v>
      </c>
      <c r="D37" s="64">
        <f t="shared" si="1"/>
        <v>137.87943565626301</v>
      </c>
      <c r="E37" s="68"/>
    </row>
    <row r="38" spans="1:5" s="49" customFormat="1" hidden="1">
      <c r="A38" s="72" t="s">
        <v>56</v>
      </c>
      <c r="B38" s="73"/>
      <c r="C38" s="73"/>
      <c r="D38" s="64" t="e">
        <f t="shared" si="1"/>
        <v>#DIV/0!</v>
      </c>
      <c r="E38" s="68"/>
    </row>
    <row r="39" spans="1:5" s="49" customFormat="1">
      <c r="A39" s="71" t="s">
        <v>57</v>
      </c>
      <c r="B39" s="71">
        <v>38451</v>
      </c>
      <c r="C39" s="67">
        <v>39972</v>
      </c>
      <c r="D39" s="64">
        <f t="shared" si="1"/>
        <v>103.955683857377</v>
      </c>
      <c r="E39" s="68"/>
    </row>
    <row r="40" spans="1:5" s="49" customFormat="1">
      <c r="A40" s="71" t="s">
        <v>58</v>
      </c>
      <c r="B40" s="71">
        <v>5929</v>
      </c>
      <c r="C40" s="67">
        <v>7989</v>
      </c>
      <c r="D40" s="64">
        <f t="shared" si="1"/>
        <v>134.744476302918</v>
      </c>
      <c r="E40" s="68"/>
    </row>
    <row r="41" spans="1:5" s="49" customFormat="1">
      <c r="A41" s="71" t="s">
        <v>59</v>
      </c>
      <c r="B41" s="71">
        <v>813</v>
      </c>
      <c r="C41" s="67">
        <v>3026</v>
      </c>
      <c r="D41" s="64">
        <f t="shared" si="1"/>
        <v>372.20172201721999</v>
      </c>
      <c r="E41" s="68"/>
    </row>
    <row r="42" spans="1:5" s="49" customFormat="1">
      <c r="A42" s="71" t="s">
        <v>60</v>
      </c>
      <c r="B42" s="71"/>
      <c r="C42" s="67">
        <v>224</v>
      </c>
      <c r="D42" s="64"/>
      <c r="E42" s="68"/>
    </row>
    <row r="43" spans="1:5" s="49" customFormat="1" hidden="1">
      <c r="A43" s="71" t="s">
        <v>61</v>
      </c>
      <c r="B43" s="71"/>
      <c r="C43" s="67">
        <v>0</v>
      </c>
      <c r="D43" s="64" t="e">
        <f>C43/B43*100</f>
        <v>#DIV/0!</v>
      </c>
      <c r="E43" s="68"/>
    </row>
    <row r="44" spans="1:5" s="49" customFormat="1">
      <c r="A44" s="71" t="s">
        <v>62</v>
      </c>
      <c r="B44" s="71">
        <v>58</v>
      </c>
      <c r="C44" s="67">
        <v>58</v>
      </c>
      <c r="D44" s="64">
        <f>C44/B44*100</f>
        <v>100</v>
      </c>
      <c r="E44" s="68"/>
    </row>
    <row r="45" spans="1:5" s="49" customFormat="1">
      <c r="A45" s="71" t="s">
        <v>63</v>
      </c>
      <c r="B45" s="71">
        <v>919</v>
      </c>
      <c r="C45" s="67">
        <v>10</v>
      </c>
      <c r="D45" s="64">
        <f>C45/B45*100</f>
        <v>1.08813928182807</v>
      </c>
      <c r="E45" s="68"/>
    </row>
    <row r="46" spans="1:5" s="49" customFormat="1">
      <c r="A46" s="71" t="s">
        <v>64</v>
      </c>
      <c r="B46" s="71">
        <v>2969</v>
      </c>
      <c r="C46" s="67">
        <v>401</v>
      </c>
      <c r="D46" s="64">
        <f>C46/B46*100</f>
        <v>13.506231054226999</v>
      </c>
      <c r="E46" s="68"/>
    </row>
    <row r="47" spans="1:5" s="49" customFormat="1">
      <c r="A47" s="71" t="s">
        <v>65</v>
      </c>
      <c r="B47" s="71">
        <v>4910</v>
      </c>
      <c r="C47" s="67">
        <v>5244</v>
      </c>
      <c r="D47" s="64">
        <f>C47/B47*100</f>
        <v>106.802443991853</v>
      </c>
      <c r="E47" s="68"/>
    </row>
    <row r="48" spans="1:5" s="49" customFormat="1">
      <c r="A48" s="71" t="s">
        <v>66</v>
      </c>
      <c r="B48" s="71"/>
      <c r="C48" s="67">
        <v>0</v>
      </c>
      <c r="D48" s="64"/>
      <c r="E48" s="68"/>
    </row>
    <row r="49" spans="1:5" s="49" customFormat="1">
      <c r="A49" s="71" t="s">
        <v>67</v>
      </c>
      <c r="B49" s="71">
        <v>1787</v>
      </c>
      <c r="C49" s="67">
        <v>2043</v>
      </c>
      <c r="D49" s="64">
        <f>C49/B49*100</f>
        <v>114.32568550643499</v>
      </c>
      <c r="E49" s="68"/>
    </row>
    <row r="50" spans="1:5" s="49" customFormat="1">
      <c r="A50" s="71" t="s">
        <v>68</v>
      </c>
      <c r="B50" s="71"/>
      <c r="C50" s="67">
        <v>0</v>
      </c>
      <c r="D50" s="64"/>
      <c r="E50" s="68"/>
    </row>
    <row r="51" spans="1:5" s="49" customFormat="1">
      <c r="A51" s="71" t="s">
        <v>69</v>
      </c>
      <c r="B51" s="71">
        <v>239</v>
      </c>
      <c r="C51" s="67">
        <v>239</v>
      </c>
      <c r="D51" s="64">
        <f>C51/B51*100</f>
        <v>100</v>
      </c>
      <c r="E51" s="68"/>
    </row>
    <row r="52" spans="1:5" s="49" customFormat="1">
      <c r="A52" s="71" t="s">
        <v>70</v>
      </c>
      <c r="B52" s="71">
        <v>8193</v>
      </c>
      <c r="C52" s="67">
        <v>8827</v>
      </c>
      <c r="D52" s="64">
        <f>C52/B52*100</f>
        <v>107.73831319419</v>
      </c>
      <c r="E52" s="68"/>
    </row>
    <row r="53" spans="1:5" s="49" customFormat="1">
      <c r="A53" s="71" t="s">
        <v>71</v>
      </c>
      <c r="B53" s="71">
        <v>879</v>
      </c>
      <c r="C53" s="67">
        <v>879</v>
      </c>
      <c r="D53" s="64">
        <f>C53/B53*100</f>
        <v>100</v>
      </c>
      <c r="E53" s="68"/>
    </row>
    <row r="54" spans="1:5" s="49" customFormat="1">
      <c r="A54" s="71" t="s">
        <v>72</v>
      </c>
      <c r="B54" s="71"/>
      <c r="C54" s="67">
        <v>0</v>
      </c>
      <c r="D54" s="64"/>
      <c r="E54" s="68"/>
    </row>
    <row r="55" spans="1:5" s="49" customFormat="1">
      <c r="A55" s="71" t="s">
        <v>73</v>
      </c>
      <c r="B55" s="71"/>
      <c r="C55" s="67">
        <v>0</v>
      </c>
      <c r="D55" s="64"/>
      <c r="E55" s="68"/>
    </row>
    <row r="56" spans="1:5" s="49" customFormat="1">
      <c r="A56" s="71" t="s">
        <v>74</v>
      </c>
      <c r="B56" s="71">
        <v>7210</v>
      </c>
      <c r="C56" s="67">
        <v>5218</v>
      </c>
      <c r="D56" s="64">
        <f>C56/B56*100</f>
        <v>72.371705963938993</v>
      </c>
      <c r="E56" s="68"/>
    </row>
    <row r="57" spans="1:5" s="49" customFormat="1">
      <c r="A57" s="71" t="s">
        <v>75</v>
      </c>
      <c r="B57" s="71"/>
      <c r="C57" s="67">
        <v>0</v>
      </c>
      <c r="D57" s="64"/>
      <c r="E57" s="68"/>
    </row>
    <row r="58" spans="1:5" s="49" customFormat="1">
      <c r="A58" s="71" t="s">
        <v>76</v>
      </c>
      <c r="B58" s="71"/>
      <c r="C58" s="67">
        <v>0</v>
      </c>
      <c r="D58" s="64"/>
      <c r="E58" s="68"/>
    </row>
    <row r="59" spans="1:5" s="49" customFormat="1">
      <c r="A59" s="71" t="s">
        <v>77</v>
      </c>
      <c r="B59" s="71"/>
      <c r="C59" s="67">
        <v>0</v>
      </c>
      <c r="D59" s="64"/>
      <c r="E59" s="68"/>
    </row>
    <row r="60" spans="1:5" s="49" customFormat="1">
      <c r="A60" s="71" t="s">
        <v>78</v>
      </c>
      <c r="B60" s="71"/>
      <c r="C60" s="67">
        <v>928</v>
      </c>
      <c r="D60" s="64"/>
      <c r="E60" s="68"/>
    </row>
    <row r="61" spans="1:5" s="49" customFormat="1">
      <c r="A61" s="71" t="s">
        <v>79</v>
      </c>
      <c r="B61" s="71"/>
      <c r="C61" s="67">
        <v>4903</v>
      </c>
      <c r="D61" s="64"/>
      <c r="E61" s="68"/>
    </row>
    <row r="62" spans="1:5" s="49" customFormat="1">
      <c r="A62" s="71" t="s">
        <v>80</v>
      </c>
      <c r="B62" s="71"/>
      <c r="C62" s="67">
        <v>0</v>
      </c>
      <c r="D62" s="64"/>
      <c r="E62" s="68"/>
    </row>
    <row r="63" spans="1:5" s="49" customFormat="1">
      <c r="A63" s="71" t="s">
        <v>81</v>
      </c>
      <c r="B63" s="71"/>
      <c r="C63" s="67">
        <v>139</v>
      </c>
      <c r="D63" s="64"/>
      <c r="E63" s="68"/>
    </row>
    <row r="64" spans="1:5" s="49" customFormat="1">
      <c r="A64" s="71" t="s">
        <v>82</v>
      </c>
      <c r="B64" s="71"/>
      <c r="C64" s="67">
        <v>8605</v>
      </c>
      <c r="D64" s="64"/>
      <c r="E64" s="68"/>
    </row>
    <row r="65" spans="1:5" s="49" customFormat="1">
      <c r="A65" s="71" t="s">
        <v>83</v>
      </c>
      <c r="B65" s="71"/>
      <c r="C65" s="67">
        <v>3273</v>
      </c>
      <c r="D65" s="64"/>
      <c r="E65" s="68"/>
    </row>
    <row r="66" spans="1:5" s="49" customFormat="1">
      <c r="A66" s="71" t="s">
        <v>84</v>
      </c>
      <c r="B66" s="71"/>
      <c r="C66" s="67">
        <v>736</v>
      </c>
      <c r="D66" s="64"/>
      <c r="E66" s="68"/>
    </row>
    <row r="67" spans="1:5" s="49" customFormat="1">
      <c r="A67" s="71" t="s">
        <v>85</v>
      </c>
      <c r="B67" s="71"/>
      <c r="C67" s="67">
        <v>0</v>
      </c>
      <c r="D67" s="64"/>
      <c r="E67" s="68"/>
    </row>
    <row r="68" spans="1:5" s="49" customFormat="1">
      <c r="A68" s="71" t="s">
        <v>86</v>
      </c>
      <c r="B68" s="71"/>
      <c r="C68" s="67">
        <v>3574</v>
      </c>
      <c r="D68" s="64"/>
      <c r="E68" s="68"/>
    </row>
    <row r="69" spans="1:5" s="49" customFormat="1">
      <c r="A69" s="71" t="s">
        <v>87</v>
      </c>
      <c r="B69" s="71"/>
      <c r="C69" s="67">
        <v>881</v>
      </c>
      <c r="D69" s="64"/>
      <c r="E69" s="68"/>
    </row>
    <row r="70" spans="1:5" s="49" customFormat="1">
      <c r="A70" s="71" t="s">
        <v>88</v>
      </c>
      <c r="B70" s="71"/>
      <c r="C70" s="67">
        <v>0</v>
      </c>
      <c r="D70" s="64"/>
      <c r="E70" s="68"/>
    </row>
    <row r="71" spans="1:5" s="49" customFormat="1">
      <c r="A71" s="71" t="s">
        <v>89</v>
      </c>
      <c r="B71" s="71"/>
      <c r="C71" s="67">
        <v>0</v>
      </c>
      <c r="D71" s="64"/>
      <c r="E71" s="68"/>
    </row>
    <row r="72" spans="1:5" s="49" customFormat="1">
      <c r="A72" s="71" t="s">
        <v>90</v>
      </c>
      <c r="B72" s="71"/>
      <c r="C72" s="67">
        <v>0</v>
      </c>
      <c r="D72" s="64"/>
      <c r="E72" s="68"/>
    </row>
    <row r="73" spans="1:5" s="49" customFormat="1">
      <c r="A73" s="71" t="s">
        <v>91</v>
      </c>
      <c r="B73" s="71"/>
      <c r="C73" s="67">
        <v>0</v>
      </c>
      <c r="D73" s="64"/>
      <c r="E73" s="68"/>
    </row>
    <row r="74" spans="1:5" s="49" customFormat="1">
      <c r="A74" s="71" t="s">
        <v>92</v>
      </c>
      <c r="B74" s="71"/>
      <c r="C74" s="67">
        <v>1316</v>
      </c>
      <c r="D74" s="64"/>
      <c r="E74" s="68"/>
    </row>
    <row r="75" spans="1:5" s="49" customFormat="1">
      <c r="A75" s="71" t="s">
        <v>93</v>
      </c>
      <c r="B75" s="71"/>
      <c r="C75" s="67">
        <v>0</v>
      </c>
      <c r="D75" s="64"/>
      <c r="E75" s="68"/>
    </row>
    <row r="76" spans="1:5" s="49" customFormat="1">
      <c r="A76" s="71" t="s">
        <v>94</v>
      </c>
      <c r="B76" s="71"/>
      <c r="C76" s="67">
        <v>352</v>
      </c>
      <c r="D76" s="64"/>
      <c r="E76" s="68"/>
    </row>
    <row r="77" spans="1:5" s="49" customFormat="1">
      <c r="A77" s="71" t="s">
        <v>95</v>
      </c>
      <c r="B77" s="71">
        <v>152</v>
      </c>
      <c r="C77" s="67">
        <v>1138</v>
      </c>
      <c r="D77" s="64">
        <f>C77/B77*100</f>
        <v>748.68421052631595</v>
      </c>
      <c r="E77" s="68"/>
    </row>
    <row r="78" spans="1:5" s="49" customFormat="1">
      <c r="A78" s="71" t="s">
        <v>96</v>
      </c>
      <c r="B78" s="67">
        <v>38659</v>
      </c>
      <c r="C78" s="67">
        <v>17105</v>
      </c>
      <c r="D78" s="64">
        <f>C78/B78*100</f>
        <v>44.245841847952597</v>
      </c>
      <c r="E78" s="68"/>
    </row>
    <row r="79" spans="1:5" s="49" customFormat="1">
      <c r="A79" s="74" t="s">
        <v>97</v>
      </c>
      <c r="B79" s="67">
        <v>5210</v>
      </c>
      <c r="C79" s="67">
        <v>10100</v>
      </c>
      <c r="D79" s="64">
        <f>C79/B79*100</f>
        <v>193.857965451056</v>
      </c>
      <c r="E79" s="68"/>
    </row>
    <row r="80" spans="1:5" s="49" customFormat="1">
      <c r="A80" s="75" t="s">
        <v>98</v>
      </c>
      <c r="B80" s="67">
        <v>2537</v>
      </c>
      <c r="C80" s="67">
        <v>629</v>
      </c>
      <c r="D80" s="64">
        <f>C80/B80*100</f>
        <v>24.7930626724478</v>
      </c>
      <c r="E80" s="68"/>
    </row>
    <row r="81" spans="1:5" s="49" customFormat="1">
      <c r="A81" s="75" t="s">
        <v>99</v>
      </c>
      <c r="B81" s="67">
        <v>0</v>
      </c>
      <c r="C81" s="67">
        <v>0</v>
      </c>
      <c r="D81" s="64"/>
      <c r="E81" s="76"/>
    </row>
    <row r="82" spans="1:5" s="7" customFormat="1">
      <c r="A82" s="75" t="s">
        <v>100</v>
      </c>
      <c r="B82" s="67">
        <v>7506</v>
      </c>
      <c r="C82" s="67">
        <v>2432</v>
      </c>
      <c r="D82" s="64">
        <f>C82/B82*100</f>
        <v>32.400746069810801</v>
      </c>
      <c r="E82" s="76"/>
    </row>
    <row r="83" spans="1:5" s="50" customFormat="1">
      <c r="A83" s="77" t="s">
        <v>101</v>
      </c>
      <c r="B83" s="65">
        <f>B29+B30+B79+B80+B81+B82</f>
        <v>203469</v>
      </c>
      <c r="C83" s="65">
        <f>C29+C30+C79+C80+C81+C82</f>
        <v>202588</v>
      </c>
      <c r="D83" s="64">
        <f>C83/B83*100</f>
        <v>99.567010207943198</v>
      </c>
      <c r="E83" s="65"/>
    </row>
    <row r="84" spans="1:5" s="49" customFormat="1">
      <c r="C84" s="78"/>
      <c r="D84" s="53"/>
    </row>
    <row r="85" spans="1:5" s="49" customFormat="1">
      <c r="C85" s="52"/>
      <c r="D85" s="53"/>
    </row>
    <row r="86" spans="1:5" s="49" customFormat="1">
      <c r="C86" s="52"/>
      <c r="D86" s="53"/>
    </row>
    <row r="87" spans="1:5" s="49" customFormat="1">
      <c r="C87" s="52"/>
      <c r="D87" s="53"/>
    </row>
    <row r="88" spans="1:5" s="49" customFormat="1">
      <c r="C88" s="52"/>
      <c r="D88" s="53"/>
    </row>
    <row r="89" spans="1:5" s="49" customFormat="1">
      <c r="C89" s="52"/>
      <c r="D89" s="53"/>
    </row>
    <row r="90" spans="1:5" s="49" customFormat="1">
      <c r="C90" s="52"/>
      <c r="D90" s="53"/>
    </row>
    <row r="91" spans="1:5" s="49" customFormat="1">
      <c r="C91" s="52"/>
      <c r="D91" s="53"/>
    </row>
    <row r="92" spans="1:5" s="49" customFormat="1">
      <c r="C92" s="52"/>
      <c r="D92" s="53"/>
    </row>
    <row r="93" spans="1:5" s="49" customFormat="1">
      <c r="C93" s="52"/>
      <c r="D93" s="53"/>
    </row>
    <row r="94" spans="1:5" s="49" customFormat="1">
      <c r="C94" s="52"/>
      <c r="D94" s="53"/>
    </row>
    <row r="95" spans="1:5" s="49" customFormat="1">
      <c r="C95" s="52"/>
      <c r="D95" s="53"/>
    </row>
    <row r="96" spans="1:5" s="49" customFormat="1">
      <c r="C96" s="52"/>
      <c r="D96" s="53"/>
    </row>
    <row r="97" spans="3:4" s="49" customFormat="1">
      <c r="C97" s="52"/>
      <c r="D97" s="53"/>
    </row>
    <row r="98" spans="3:4" s="49" customFormat="1">
      <c r="C98" s="52"/>
      <c r="D98" s="53"/>
    </row>
    <row r="99" spans="3:4" s="49" customFormat="1">
      <c r="C99" s="52"/>
      <c r="D99" s="53"/>
    </row>
    <row r="100" spans="3:4" s="49" customFormat="1">
      <c r="C100" s="52"/>
      <c r="D100" s="53"/>
    </row>
    <row r="101" spans="3:4" s="49" customFormat="1">
      <c r="C101" s="52"/>
      <c r="D101" s="53"/>
    </row>
    <row r="102" spans="3:4" s="49" customFormat="1">
      <c r="C102" s="52"/>
      <c r="D102" s="53"/>
    </row>
    <row r="103" spans="3:4" s="49" customFormat="1">
      <c r="C103" s="52"/>
      <c r="D103" s="53"/>
    </row>
    <row r="104" spans="3:4" s="49" customFormat="1">
      <c r="C104" s="52"/>
      <c r="D104" s="53"/>
    </row>
    <row r="105" spans="3:4" s="49" customFormat="1">
      <c r="C105" s="52"/>
      <c r="D105" s="53"/>
    </row>
    <row r="106" spans="3:4" s="49" customFormat="1">
      <c r="C106" s="52"/>
      <c r="D106" s="53"/>
    </row>
    <row r="107" spans="3:4" s="49" customFormat="1">
      <c r="C107" s="52"/>
      <c r="D107" s="53"/>
    </row>
    <row r="108" spans="3:4" s="49" customFormat="1">
      <c r="C108" s="52"/>
      <c r="D108" s="53"/>
    </row>
    <row r="109" spans="3:4" s="49" customFormat="1">
      <c r="C109" s="52"/>
      <c r="D109" s="53"/>
    </row>
    <row r="110" spans="3:4" s="49" customFormat="1">
      <c r="C110" s="52"/>
      <c r="D110" s="53"/>
    </row>
    <row r="111" spans="3:4" s="49" customFormat="1">
      <c r="C111" s="52"/>
      <c r="D111" s="53"/>
    </row>
    <row r="112" spans="3:4" s="49" customFormat="1">
      <c r="C112" s="52"/>
      <c r="D112" s="53"/>
    </row>
    <row r="113" spans="3:4" s="49" customFormat="1">
      <c r="C113" s="52"/>
      <c r="D113" s="53"/>
    </row>
    <row r="114" spans="3:4" s="49" customFormat="1">
      <c r="C114" s="52"/>
      <c r="D114" s="53"/>
    </row>
    <row r="115" spans="3:4" s="49" customFormat="1">
      <c r="C115" s="52"/>
      <c r="D115" s="53"/>
    </row>
    <row r="116" spans="3:4" s="49" customFormat="1">
      <c r="C116" s="52"/>
      <c r="D116" s="53"/>
    </row>
    <row r="117" spans="3:4" s="49" customFormat="1">
      <c r="C117" s="52"/>
      <c r="D117" s="53"/>
    </row>
    <row r="118" spans="3:4" s="49" customFormat="1">
      <c r="C118" s="52"/>
      <c r="D118" s="53"/>
    </row>
    <row r="119" spans="3:4" s="49" customFormat="1">
      <c r="C119" s="52"/>
      <c r="D119" s="53"/>
    </row>
    <row r="120" spans="3:4" s="49" customFormat="1">
      <c r="C120" s="52"/>
      <c r="D120" s="53"/>
    </row>
    <row r="121" spans="3:4" s="49" customFormat="1">
      <c r="C121" s="52"/>
      <c r="D121" s="53"/>
    </row>
    <row r="122" spans="3:4" s="49" customFormat="1">
      <c r="C122" s="52"/>
      <c r="D122" s="53"/>
    </row>
  </sheetData>
  <sheetProtection selectLockedCells="1"/>
  <mergeCells count="2">
    <mergeCell ref="A2:E2"/>
    <mergeCell ref="A3:E3"/>
  </mergeCells>
  <phoneticPr fontId="9" type="noConversion"/>
  <pageMargins left="0.43" right="0.2" top="0.59" bottom="0.79" header="0.28000000000000003" footer="0.31"/>
  <pageSetup paperSize="9" orientation="landscape"/>
  <headerFooter scaleWithDoc="0" alignWithMargins="0">
    <oddFooter>&amp;C第 &amp;P 页，共 &amp;N 页</oddFooter>
  </headerFooter>
</worksheet>
</file>

<file path=xl/worksheets/sheet3.xml><?xml version="1.0" encoding="utf-8"?>
<worksheet xmlns="http://schemas.openxmlformats.org/spreadsheetml/2006/main" xmlns:r="http://schemas.openxmlformats.org/officeDocument/2006/relationships">
  <dimension ref="A1:C710"/>
  <sheetViews>
    <sheetView showGridLines="0" showZeros="0" workbookViewId="0">
      <selection sqref="A1:IV65536"/>
    </sheetView>
  </sheetViews>
  <sheetFormatPr defaultColWidth="12.19921875" defaultRowHeight="16.95" customHeight="1"/>
  <cols>
    <col min="1" max="1" width="9.3984375" style="6" customWidth="1"/>
    <col min="2" max="2" width="59" style="6" customWidth="1"/>
    <col min="3" max="3" width="22.5" style="6" customWidth="1"/>
    <col min="4" max="16384" width="12.19921875" style="6"/>
  </cols>
  <sheetData>
    <row r="1" spans="1:3" ht="34.049999999999997" customHeight="1">
      <c r="A1" s="174" t="s">
        <v>1717</v>
      </c>
      <c r="B1" s="174"/>
      <c r="C1" s="174"/>
    </row>
    <row r="2" spans="1:3" ht="16.95" customHeight="1">
      <c r="A2" s="175" t="s">
        <v>1054</v>
      </c>
      <c r="B2" s="175"/>
      <c r="C2" s="175"/>
    </row>
    <row r="3" spans="1:3" ht="16.95" customHeight="1">
      <c r="A3" s="175" t="s">
        <v>580</v>
      </c>
      <c r="B3" s="175"/>
      <c r="C3" s="175"/>
    </row>
    <row r="4" spans="1:3" ht="16.95" customHeight="1">
      <c r="A4" s="90" t="s">
        <v>581</v>
      </c>
      <c r="B4" s="90" t="s">
        <v>582</v>
      </c>
      <c r="C4" s="90" t="s">
        <v>907</v>
      </c>
    </row>
    <row r="5" spans="1:3" ht="16.95" customHeight="1">
      <c r="A5" s="89"/>
      <c r="B5" s="90" t="s">
        <v>646</v>
      </c>
      <c r="C5" s="91">
        <f>SUM(C6,C357)</f>
        <v>70716</v>
      </c>
    </row>
    <row r="6" spans="1:3" ht="16.95" customHeight="1">
      <c r="A6" s="89">
        <v>101</v>
      </c>
      <c r="B6" s="92" t="s">
        <v>1055</v>
      </c>
      <c r="C6" s="91">
        <f>C7+C55+C75+C198+C263+C271+C276+C290+C299+C305+C314+C323+C326+C329+C332+C343+C347+C350+C353+C356</f>
        <v>50652</v>
      </c>
    </row>
    <row r="7" spans="1:3" ht="16.95" customHeight="1">
      <c r="A7" s="89">
        <v>10101</v>
      </c>
      <c r="B7" s="92" t="s">
        <v>1056</v>
      </c>
      <c r="C7" s="91">
        <f>SUM(C8,C35,C39,C42,C52)</f>
        <v>24867</v>
      </c>
    </row>
    <row r="8" spans="1:3" ht="16.95" customHeight="1">
      <c r="A8" s="89">
        <v>1010101</v>
      </c>
      <c r="B8" s="92" t="s">
        <v>1057</v>
      </c>
      <c r="C8" s="91">
        <f>SUM(C9:C34)</f>
        <v>21711</v>
      </c>
    </row>
    <row r="9" spans="1:3" ht="16.95" customHeight="1">
      <c r="A9" s="89">
        <v>101010101</v>
      </c>
      <c r="B9" s="89" t="s">
        <v>1058</v>
      </c>
      <c r="C9" s="91">
        <v>475</v>
      </c>
    </row>
    <row r="10" spans="1:3" ht="16.95" customHeight="1">
      <c r="A10" s="89">
        <v>101010102</v>
      </c>
      <c r="B10" s="89" t="s">
        <v>1059</v>
      </c>
      <c r="C10" s="91">
        <v>8</v>
      </c>
    </row>
    <row r="11" spans="1:3" ht="16.95" customHeight="1">
      <c r="A11" s="89">
        <v>101010103</v>
      </c>
      <c r="B11" s="89" t="s">
        <v>1060</v>
      </c>
      <c r="C11" s="91">
        <v>9318</v>
      </c>
    </row>
    <row r="12" spans="1:3" ht="16.95" customHeight="1">
      <c r="A12" s="89">
        <v>101010104</v>
      </c>
      <c r="B12" s="89" t="s">
        <v>1061</v>
      </c>
      <c r="C12" s="91">
        <v>0</v>
      </c>
    </row>
    <row r="13" spans="1:3" ht="16.95" customHeight="1">
      <c r="A13" s="89">
        <v>101010105</v>
      </c>
      <c r="B13" s="89" t="s">
        <v>1062</v>
      </c>
      <c r="C13" s="91">
        <v>238</v>
      </c>
    </row>
    <row r="14" spans="1:3" ht="16.95" customHeight="1">
      <c r="A14" s="89">
        <v>101010106</v>
      </c>
      <c r="B14" s="89" t="s">
        <v>1063</v>
      </c>
      <c r="C14" s="91">
        <v>11512</v>
      </c>
    </row>
    <row r="15" spans="1:3" ht="16.95" customHeight="1">
      <c r="A15" s="89">
        <v>101010119</v>
      </c>
      <c r="B15" s="89" t="s">
        <v>1064</v>
      </c>
      <c r="C15" s="91">
        <v>557</v>
      </c>
    </row>
    <row r="16" spans="1:3" ht="16.95" customHeight="1">
      <c r="A16" s="89">
        <v>101010120</v>
      </c>
      <c r="B16" s="89" t="s">
        <v>1065</v>
      </c>
      <c r="C16" s="91">
        <v>114</v>
      </c>
    </row>
    <row r="17" spans="1:3" ht="16.95" customHeight="1">
      <c r="A17" s="89">
        <v>101010121</v>
      </c>
      <c r="B17" s="89" t="s">
        <v>1066</v>
      </c>
      <c r="C17" s="91">
        <v>-483</v>
      </c>
    </row>
    <row r="18" spans="1:3" ht="16.95" customHeight="1">
      <c r="A18" s="89">
        <v>101010122</v>
      </c>
      <c r="B18" s="89" t="s">
        <v>1067</v>
      </c>
      <c r="C18" s="91">
        <v>0</v>
      </c>
    </row>
    <row r="19" spans="1:3" ht="16.95" customHeight="1">
      <c r="A19" s="89">
        <v>101010125</v>
      </c>
      <c r="B19" s="89" t="s">
        <v>1068</v>
      </c>
      <c r="C19" s="91">
        <v>0</v>
      </c>
    </row>
    <row r="20" spans="1:3" ht="16.95" customHeight="1">
      <c r="A20" s="89">
        <v>101010127</v>
      </c>
      <c r="B20" s="89" t="s">
        <v>1069</v>
      </c>
      <c r="C20" s="91">
        <v>0</v>
      </c>
    </row>
    <row r="21" spans="1:3" ht="16.95" customHeight="1">
      <c r="A21" s="89">
        <v>101010129</v>
      </c>
      <c r="B21" s="89" t="s">
        <v>1070</v>
      </c>
      <c r="C21" s="91">
        <v>0</v>
      </c>
    </row>
    <row r="22" spans="1:3" ht="16.95" customHeight="1">
      <c r="A22" s="89">
        <v>101010130</v>
      </c>
      <c r="B22" s="89" t="s">
        <v>1071</v>
      </c>
      <c r="C22" s="91">
        <v>0</v>
      </c>
    </row>
    <row r="23" spans="1:3" ht="16.95" customHeight="1">
      <c r="A23" s="89">
        <v>101010131</v>
      </c>
      <c r="B23" s="89" t="s">
        <v>1072</v>
      </c>
      <c r="C23" s="91">
        <v>0</v>
      </c>
    </row>
    <row r="24" spans="1:3" ht="16.95" customHeight="1">
      <c r="A24" s="89">
        <v>101010132</v>
      </c>
      <c r="B24" s="89" t="s">
        <v>1073</v>
      </c>
      <c r="C24" s="91">
        <v>0</v>
      </c>
    </row>
    <row r="25" spans="1:3" ht="16.95" customHeight="1">
      <c r="A25" s="89">
        <v>101010133</v>
      </c>
      <c r="B25" s="89" t="s">
        <v>1074</v>
      </c>
      <c r="C25" s="91">
        <v>0</v>
      </c>
    </row>
    <row r="26" spans="1:3" ht="16.95" customHeight="1">
      <c r="A26" s="89">
        <v>101010134</v>
      </c>
      <c r="B26" s="89" t="s">
        <v>1075</v>
      </c>
      <c r="C26" s="91">
        <v>0</v>
      </c>
    </row>
    <row r="27" spans="1:3" ht="16.95" customHeight="1">
      <c r="A27" s="89">
        <v>101010135</v>
      </c>
      <c r="B27" s="89" t="s">
        <v>1076</v>
      </c>
      <c r="C27" s="91">
        <v>0</v>
      </c>
    </row>
    <row r="28" spans="1:3" ht="16.95" customHeight="1">
      <c r="A28" s="89">
        <v>101010136</v>
      </c>
      <c r="B28" s="89" t="s">
        <v>1077</v>
      </c>
      <c r="C28" s="91">
        <v>-28</v>
      </c>
    </row>
    <row r="29" spans="1:3" ht="16.95" customHeight="1">
      <c r="A29" s="89">
        <v>101010137</v>
      </c>
      <c r="B29" s="89" t="s">
        <v>1078</v>
      </c>
      <c r="C29" s="91">
        <v>0</v>
      </c>
    </row>
    <row r="30" spans="1:3" ht="16.95" customHeight="1">
      <c r="A30" s="89">
        <v>101010138</v>
      </c>
      <c r="B30" s="89" t="s">
        <v>1079</v>
      </c>
      <c r="C30" s="91">
        <v>0</v>
      </c>
    </row>
    <row r="31" spans="1:3" ht="16.95" customHeight="1">
      <c r="A31" s="89">
        <v>101010150</v>
      </c>
      <c r="B31" s="89" t="s">
        <v>1080</v>
      </c>
      <c r="C31" s="91">
        <v>0</v>
      </c>
    </row>
    <row r="32" spans="1:3" ht="16.95" customHeight="1">
      <c r="A32" s="89">
        <v>101010151</v>
      </c>
      <c r="B32" s="89" t="s">
        <v>1081</v>
      </c>
      <c r="C32" s="91">
        <v>0</v>
      </c>
    </row>
    <row r="33" spans="1:3" ht="16.95" customHeight="1">
      <c r="A33" s="89">
        <v>101010152</v>
      </c>
      <c r="B33" s="89" t="s">
        <v>1082</v>
      </c>
      <c r="C33" s="91">
        <v>0</v>
      </c>
    </row>
    <row r="34" spans="1:3" ht="16.95" customHeight="1">
      <c r="A34" s="89">
        <v>101010153</v>
      </c>
      <c r="B34" s="89" t="s">
        <v>1083</v>
      </c>
      <c r="C34" s="91">
        <v>0</v>
      </c>
    </row>
    <row r="35" spans="1:3" ht="16.95" customHeight="1">
      <c r="A35" s="89">
        <v>1010102</v>
      </c>
      <c r="B35" s="92" t="s">
        <v>1084</v>
      </c>
      <c r="C35" s="91">
        <f>SUM(C36:C38)</f>
        <v>0</v>
      </c>
    </row>
    <row r="36" spans="1:3" ht="16.95" customHeight="1">
      <c r="A36" s="89">
        <v>101010201</v>
      </c>
      <c r="B36" s="89" t="s">
        <v>1085</v>
      </c>
      <c r="C36" s="91">
        <v>0</v>
      </c>
    </row>
    <row r="37" spans="1:3" ht="16.95" customHeight="1">
      <c r="A37" s="89">
        <v>101010220</v>
      </c>
      <c r="B37" s="89" t="s">
        <v>1086</v>
      </c>
      <c r="C37" s="91">
        <v>0</v>
      </c>
    </row>
    <row r="38" spans="1:3" ht="16.95" customHeight="1">
      <c r="A38" s="89">
        <v>101010221</v>
      </c>
      <c r="B38" s="89" t="s">
        <v>1087</v>
      </c>
      <c r="C38" s="91">
        <v>0</v>
      </c>
    </row>
    <row r="39" spans="1:3" ht="16.95" customHeight="1">
      <c r="A39" s="89">
        <v>1010103</v>
      </c>
      <c r="B39" s="92" t="s">
        <v>1088</v>
      </c>
      <c r="C39" s="91">
        <f>C40+C41</f>
        <v>0</v>
      </c>
    </row>
    <row r="40" spans="1:3" ht="16.95" customHeight="1">
      <c r="A40" s="89">
        <v>101010301</v>
      </c>
      <c r="B40" s="89" t="s">
        <v>1089</v>
      </c>
      <c r="C40" s="91">
        <v>0</v>
      </c>
    </row>
    <row r="41" spans="1:3" ht="16.95" customHeight="1">
      <c r="A41" s="89">
        <v>101010302</v>
      </c>
      <c r="B41" s="89" t="s">
        <v>1090</v>
      </c>
      <c r="C41" s="91">
        <v>0</v>
      </c>
    </row>
    <row r="42" spans="1:3" ht="16.95" customHeight="1">
      <c r="A42" s="89">
        <v>1010104</v>
      </c>
      <c r="B42" s="92" t="s">
        <v>1091</v>
      </c>
      <c r="C42" s="91">
        <f>SUM(C43:C51)</f>
        <v>3156</v>
      </c>
    </row>
    <row r="43" spans="1:3" ht="16.95" customHeight="1">
      <c r="A43" s="89">
        <v>101010401</v>
      </c>
      <c r="B43" s="89" t="s">
        <v>1092</v>
      </c>
      <c r="C43" s="91">
        <v>3177</v>
      </c>
    </row>
    <row r="44" spans="1:3" ht="16.95" customHeight="1">
      <c r="A44" s="89">
        <v>101010402</v>
      </c>
      <c r="B44" s="89" t="s">
        <v>1093</v>
      </c>
      <c r="C44" s="91">
        <v>0</v>
      </c>
    </row>
    <row r="45" spans="1:3" ht="16.95" customHeight="1">
      <c r="A45" s="89">
        <v>101010403</v>
      </c>
      <c r="B45" s="89" t="s">
        <v>1094</v>
      </c>
      <c r="C45" s="91">
        <v>0</v>
      </c>
    </row>
    <row r="46" spans="1:3" ht="16.95" customHeight="1">
      <c r="A46" s="89">
        <v>101010420</v>
      </c>
      <c r="B46" s="89" t="s">
        <v>1095</v>
      </c>
      <c r="C46" s="91">
        <v>1</v>
      </c>
    </row>
    <row r="47" spans="1:3" ht="16.95" customHeight="1">
      <c r="A47" s="89">
        <v>101010426</v>
      </c>
      <c r="B47" s="89" t="s">
        <v>1096</v>
      </c>
      <c r="C47" s="91">
        <v>-22</v>
      </c>
    </row>
    <row r="48" spans="1:3" ht="16.95" customHeight="1">
      <c r="A48" s="89">
        <v>101010427</v>
      </c>
      <c r="B48" s="89" t="s">
        <v>1097</v>
      </c>
      <c r="C48" s="91">
        <v>0</v>
      </c>
    </row>
    <row r="49" spans="1:3" ht="16.95" customHeight="1">
      <c r="A49" s="89">
        <v>101010428</v>
      </c>
      <c r="B49" s="89" t="s">
        <v>1098</v>
      </c>
      <c r="C49" s="91">
        <v>0</v>
      </c>
    </row>
    <row r="50" spans="1:3" ht="16.95" customHeight="1">
      <c r="A50" s="89">
        <v>101010429</v>
      </c>
      <c r="B50" s="89" t="s">
        <v>1099</v>
      </c>
      <c r="C50" s="91">
        <v>0</v>
      </c>
    </row>
    <row r="51" spans="1:3" ht="16.95" customHeight="1">
      <c r="A51" s="89">
        <v>101010461</v>
      </c>
      <c r="B51" s="89" t="s">
        <v>1100</v>
      </c>
      <c r="C51" s="91">
        <v>0</v>
      </c>
    </row>
    <row r="52" spans="1:3" ht="16.95" customHeight="1">
      <c r="A52" s="89">
        <v>1010105</v>
      </c>
      <c r="B52" s="92" t="s">
        <v>1101</v>
      </c>
      <c r="C52" s="91">
        <f>SUM(C53:C54)</f>
        <v>0</v>
      </c>
    </row>
    <row r="53" spans="1:3" ht="16.95" customHeight="1">
      <c r="A53" s="89">
        <v>101010501</v>
      </c>
      <c r="B53" s="89" t="s">
        <v>1102</v>
      </c>
      <c r="C53" s="91">
        <v>0</v>
      </c>
    </row>
    <row r="54" spans="1:3" ht="16.95" customHeight="1">
      <c r="A54" s="89">
        <v>101010502</v>
      </c>
      <c r="B54" s="89" t="s">
        <v>1103</v>
      </c>
      <c r="C54" s="91">
        <v>0</v>
      </c>
    </row>
    <row r="55" spans="1:3" ht="16.95" customHeight="1">
      <c r="A55" s="89">
        <v>10102</v>
      </c>
      <c r="B55" s="92" t="s">
        <v>1104</v>
      </c>
      <c r="C55" s="91">
        <f>SUM(C56,C68,C74)</f>
        <v>0</v>
      </c>
    </row>
    <row r="56" spans="1:3" ht="16.95" customHeight="1">
      <c r="A56" s="89">
        <v>1010201</v>
      </c>
      <c r="B56" s="92" t="s">
        <v>1105</v>
      </c>
      <c r="C56" s="91">
        <f>SUM(C57:C67)</f>
        <v>0</v>
      </c>
    </row>
    <row r="57" spans="1:3" ht="16.95" customHeight="1">
      <c r="A57" s="89">
        <v>101020101</v>
      </c>
      <c r="B57" s="89" t="s">
        <v>1106</v>
      </c>
      <c r="C57" s="91">
        <v>0</v>
      </c>
    </row>
    <row r="58" spans="1:3" ht="16.95" customHeight="1">
      <c r="A58" s="89">
        <v>101020102</v>
      </c>
      <c r="B58" s="89" t="s">
        <v>1107</v>
      </c>
      <c r="C58" s="91">
        <v>0</v>
      </c>
    </row>
    <row r="59" spans="1:3" ht="16.95" customHeight="1">
      <c r="A59" s="89">
        <v>101020103</v>
      </c>
      <c r="B59" s="89" t="s">
        <v>1108</v>
      </c>
      <c r="C59" s="91">
        <v>0</v>
      </c>
    </row>
    <row r="60" spans="1:3" ht="16.95" customHeight="1">
      <c r="A60" s="89">
        <v>101020104</v>
      </c>
      <c r="B60" s="89" t="s">
        <v>1109</v>
      </c>
      <c r="C60" s="91">
        <v>0</v>
      </c>
    </row>
    <row r="61" spans="1:3" ht="16.95" customHeight="1">
      <c r="A61" s="89">
        <v>101020105</v>
      </c>
      <c r="B61" s="89" t="s">
        <v>1110</v>
      </c>
      <c r="C61" s="91">
        <v>0</v>
      </c>
    </row>
    <row r="62" spans="1:3" ht="16.95" customHeight="1">
      <c r="A62" s="89">
        <v>101020106</v>
      </c>
      <c r="B62" s="89" t="s">
        <v>1111</v>
      </c>
      <c r="C62" s="91">
        <v>0</v>
      </c>
    </row>
    <row r="63" spans="1:3" ht="16.95" customHeight="1">
      <c r="A63" s="89">
        <v>101020107</v>
      </c>
      <c r="B63" s="89" t="s">
        <v>1112</v>
      </c>
      <c r="C63" s="91">
        <v>0</v>
      </c>
    </row>
    <row r="64" spans="1:3" ht="16.95" customHeight="1">
      <c r="A64" s="89">
        <v>101020119</v>
      </c>
      <c r="B64" s="89" t="s">
        <v>1113</v>
      </c>
      <c r="C64" s="91">
        <v>0</v>
      </c>
    </row>
    <row r="65" spans="1:3" ht="16.95" customHeight="1">
      <c r="A65" s="89">
        <v>101020120</v>
      </c>
      <c r="B65" s="89" t="s">
        <v>1114</v>
      </c>
      <c r="C65" s="91">
        <v>0</v>
      </c>
    </row>
    <row r="66" spans="1:3" ht="16.95" customHeight="1">
      <c r="A66" s="89">
        <v>101020121</v>
      </c>
      <c r="B66" s="89" t="s">
        <v>1115</v>
      </c>
      <c r="C66" s="91">
        <v>0</v>
      </c>
    </row>
    <row r="67" spans="1:3" ht="16.95" customHeight="1">
      <c r="A67" s="89">
        <v>101020129</v>
      </c>
      <c r="B67" s="89" t="s">
        <v>1116</v>
      </c>
      <c r="C67" s="91">
        <v>0</v>
      </c>
    </row>
    <row r="68" spans="1:3" ht="16.95" customHeight="1">
      <c r="A68" s="89">
        <v>1010202</v>
      </c>
      <c r="B68" s="92" t="s">
        <v>1117</v>
      </c>
      <c r="C68" s="91">
        <f>SUM(C69:C73)</f>
        <v>0</v>
      </c>
    </row>
    <row r="69" spans="1:3" ht="16.95" customHeight="1">
      <c r="A69" s="89">
        <v>101020202</v>
      </c>
      <c r="B69" s="89" t="s">
        <v>1118</v>
      </c>
      <c r="C69" s="91">
        <v>0</v>
      </c>
    </row>
    <row r="70" spans="1:3" ht="16.95" customHeight="1">
      <c r="A70" s="89">
        <v>101020209</v>
      </c>
      <c r="B70" s="89" t="s">
        <v>1119</v>
      </c>
      <c r="C70" s="91">
        <v>0</v>
      </c>
    </row>
    <row r="71" spans="1:3" ht="16.95" customHeight="1">
      <c r="A71" s="89">
        <v>101020220</v>
      </c>
      <c r="B71" s="89" t="s">
        <v>1120</v>
      </c>
      <c r="C71" s="91">
        <v>0</v>
      </c>
    </row>
    <row r="72" spans="1:3" ht="16.95" customHeight="1">
      <c r="A72" s="89">
        <v>101020221</v>
      </c>
      <c r="B72" s="89" t="s">
        <v>1121</v>
      </c>
      <c r="C72" s="91">
        <v>0</v>
      </c>
    </row>
    <row r="73" spans="1:3" ht="16.95" customHeight="1">
      <c r="A73" s="89">
        <v>101020229</v>
      </c>
      <c r="B73" s="89" t="s">
        <v>1122</v>
      </c>
      <c r="C73" s="91">
        <v>0</v>
      </c>
    </row>
    <row r="74" spans="1:3" ht="16.95" customHeight="1">
      <c r="A74" s="89">
        <v>1010203</v>
      </c>
      <c r="B74" s="92" t="s">
        <v>1123</v>
      </c>
      <c r="C74" s="91">
        <v>0</v>
      </c>
    </row>
    <row r="75" spans="1:3" ht="16.95" customHeight="1">
      <c r="A75" s="89">
        <v>10104</v>
      </c>
      <c r="B75" s="92" t="s">
        <v>1124</v>
      </c>
      <c r="C75" s="91">
        <f>SUM(C76:C92,C96:C101,C105,C110:C111,C115:C121,C138:C139,C142:C144,C149,C154,C159,C164,C169,C174,C179,C184,C189,C194)</f>
        <v>9114</v>
      </c>
    </row>
    <row r="76" spans="1:3" ht="16.95" customHeight="1">
      <c r="A76" s="89">
        <v>1010401</v>
      </c>
      <c r="B76" s="92" t="s">
        <v>1125</v>
      </c>
      <c r="C76" s="91">
        <v>0</v>
      </c>
    </row>
    <row r="77" spans="1:3" ht="16.95" customHeight="1">
      <c r="A77" s="89">
        <v>1010402</v>
      </c>
      <c r="B77" s="92" t="s">
        <v>1126</v>
      </c>
      <c r="C77" s="91">
        <v>0</v>
      </c>
    </row>
    <row r="78" spans="1:3" ht="16.95" customHeight="1">
      <c r="A78" s="89">
        <v>1010403</v>
      </c>
      <c r="B78" s="92" t="s">
        <v>1127</v>
      </c>
      <c r="C78" s="91">
        <v>0</v>
      </c>
    </row>
    <row r="79" spans="1:3" ht="16.95" customHeight="1">
      <c r="A79" s="89">
        <v>1010404</v>
      </c>
      <c r="B79" s="92" t="s">
        <v>1128</v>
      </c>
      <c r="C79" s="91">
        <v>0</v>
      </c>
    </row>
    <row r="80" spans="1:3" ht="16.95" customHeight="1">
      <c r="A80" s="89">
        <v>1010405</v>
      </c>
      <c r="B80" s="92" t="s">
        <v>1129</v>
      </c>
      <c r="C80" s="91">
        <v>0</v>
      </c>
    </row>
    <row r="81" spans="1:3" ht="16.95" customHeight="1">
      <c r="A81" s="89">
        <v>1010406</v>
      </c>
      <c r="B81" s="92" t="s">
        <v>1130</v>
      </c>
      <c r="C81" s="91">
        <v>0</v>
      </c>
    </row>
    <row r="82" spans="1:3" ht="16.95" customHeight="1">
      <c r="A82" s="89">
        <v>1010407</v>
      </c>
      <c r="B82" s="92" t="s">
        <v>1131</v>
      </c>
      <c r="C82" s="91">
        <v>0</v>
      </c>
    </row>
    <row r="83" spans="1:3" ht="16.95" customHeight="1">
      <c r="A83" s="89">
        <v>1010408</v>
      </c>
      <c r="B83" s="92" t="s">
        <v>1132</v>
      </c>
      <c r="C83" s="91">
        <v>0</v>
      </c>
    </row>
    <row r="84" spans="1:3" ht="16.95" customHeight="1">
      <c r="A84" s="89">
        <v>1010409</v>
      </c>
      <c r="B84" s="92" t="s">
        <v>1133</v>
      </c>
      <c r="C84" s="91">
        <v>0</v>
      </c>
    </row>
    <row r="85" spans="1:3" ht="16.95" customHeight="1">
      <c r="A85" s="89">
        <v>1010410</v>
      </c>
      <c r="B85" s="92" t="s">
        <v>1134</v>
      </c>
      <c r="C85" s="91">
        <v>0</v>
      </c>
    </row>
    <row r="86" spans="1:3" ht="16.95" customHeight="1">
      <c r="A86" s="89">
        <v>1010411</v>
      </c>
      <c r="B86" s="92" t="s">
        <v>1135</v>
      </c>
      <c r="C86" s="91">
        <v>0</v>
      </c>
    </row>
    <row r="87" spans="1:3" ht="16.95" customHeight="1">
      <c r="A87" s="89">
        <v>1010412</v>
      </c>
      <c r="B87" s="92" t="s">
        <v>1136</v>
      </c>
      <c r="C87" s="91">
        <v>0</v>
      </c>
    </row>
    <row r="88" spans="1:3" ht="16.95" customHeight="1">
      <c r="A88" s="89">
        <v>1010413</v>
      </c>
      <c r="B88" s="92" t="s">
        <v>1137</v>
      </c>
      <c r="C88" s="91">
        <v>0</v>
      </c>
    </row>
    <row r="89" spans="1:3" ht="16.95" customHeight="1">
      <c r="A89" s="89">
        <v>1010414</v>
      </c>
      <c r="B89" s="92" t="s">
        <v>1138</v>
      </c>
      <c r="C89" s="91">
        <v>0</v>
      </c>
    </row>
    <row r="90" spans="1:3" ht="16.95" customHeight="1">
      <c r="A90" s="89">
        <v>1010415</v>
      </c>
      <c r="B90" s="92" t="s">
        <v>1139</v>
      </c>
      <c r="C90" s="91">
        <v>119</v>
      </c>
    </row>
    <row r="91" spans="1:3" ht="16.95" customHeight="1">
      <c r="A91" s="89">
        <v>1010416</v>
      </c>
      <c r="B91" s="92" t="s">
        <v>1140</v>
      </c>
      <c r="C91" s="91">
        <v>0</v>
      </c>
    </row>
    <row r="92" spans="1:3" ht="16.95" customHeight="1">
      <c r="A92" s="89">
        <v>1010417</v>
      </c>
      <c r="B92" s="92" t="s">
        <v>1141</v>
      </c>
      <c r="C92" s="91">
        <f>SUM(C93:C95)</f>
        <v>0</v>
      </c>
    </row>
    <row r="93" spans="1:3" ht="16.95" customHeight="1">
      <c r="A93" s="89">
        <v>101041701</v>
      </c>
      <c r="B93" s="89" t="s">
        <v>1142</v>
      </c>
      <c r="C93" s="91">
        <v>0</v>
      </c>
    </row>
    <row r="94" spans="1:3" ht="16.95" customHeight="1">
      <c r="A94" s="89">
        <v>101041702</v>
      </c>
      <c r="B94" s="89" t="s">
        <v>1143</v>
      </c>
      <c r="C94" s="91">
        <v>0</v>
      </c>
    </row>
    <row r="95" spans="1:3" ht="16.95" customHeight="1">
      <c r="A95" s="89">
        <v>101041709</v>
      </c>
      <c r="B95" s="89" t="s">
        <v>1144</v>
      </c>
      <c r="C95" s="91">
        <v>0</v>
      </c>
    </row>
    <row r="96" spans="1:3" ht="16.95" customHeight="1">
      <c r="A96" s="89">
        <v>1010418</v>
      </c>
      <c r="B96" s="92" t="s">
        <v>1145</v>
      </c>
      <c r="C96" s="91">
        <v>0</v>
      </c>
    </row>
    <row r="97" spans="1:3" ht="16.95" customHeight="1">
      <c r="A97" s="89">
        <v>1010419</v>
      </c>
      <c r="B97" s="92" t="s">
        <v>1146</v>
      </c>
      <c r="C97" s="91">
        <v>0</v>
      </c>
    </row>
    <row r="98" spans="1:3" ht="16.95" customHeight="1">
      <c r="A98" s="89">
        <v>1010420</v>
      </c>
      <c r="B98" s="92" t="s">
        <v>1147</v>
      </c>
      <c r="C98" s="91">
        <v>0</v>
      </c>
    </row>
    <row r="99" spans="1:3" ht="16.95" customHeight="1">
      <c r="A99" s="89">
        <v>1010421</v>
      </c>
      <c r="B99" s="92" t="s">
        <v>1148</v>
      </c>
      <c r="C99" s="91">
        <v>0</v>
      </c>
    </row>
    <row r="100" spans="1:3" ht="16.95" customHeight="1">
      <c r="A100" s="89">
        <v>1010422</v>
      </c>
      <c r="B100" s="92" t="s">
        <v>1149</v>
      </c>
      <c r="C100" s="91">
        <v>0</v>
      </c>
    </row>
    <row r="101" spans="1:3" ht="16.95" customHeight="1">
      <c r="A101" s="89">
        <v>1010423</v>
      </c>
      <c r="B101" s="92" t="s">
        <v>1150</v>
      </c>
      <c r="C101" s="91">
        <f>SUM(C102:C104)</f>
        <v>0</v>
      </c>
    </row>
    <row r="102" spans="1:3" ht="16.95" customHeight="1">
      <c r="A102" s="89">
        <v>101042303</v>
      </c>
      <c r="B102" s="89" t="s">
        <v>1151</v>
      </c>
      <c r="C102" s="91">
        <v>0</v>
      </c>
    </row>
    <row r="103" spans="1:3" ht="16.95" customHeight="1">
      <c r="A103" s="89">
        <v>101042304</v>
      </c>
      <c r="B103" s="89" t="s">
        <v>1152</v>
      </c>
      <c r="C103" s="91">
        <v>0</v>
      </c>
    </row>
    <row r="104" spans="1:3" ht="16.95" customHeight="1">
      <c r="A104" s="89">
        <v>101042309</v>
      </c>
      <c r="B104" s="89" t="s">
        <v>1153</v>
      </c>
      <c r="C104" s="91">
        <v>0</v>
      </c>
    </row>
    <row r="105" spans="1:3" ht="16.95" customHeight="1">
      <c r="A105" s="89">
        <v>1010424</v>
      </c>
      <c r="B105" s="92" t="s">
        <v>1154</v>
      </c>
      <c r="C105" s="91">
        <f>SUM(C106:C109)</f>
        <v>0</v>
      </c>
    </row>
    <row r="106" spans="1:3" ht="16.95" customHeight="1">
      <c r="A106" s="89">
        <v>101042402</v>
      </c>
      <c r="B106" s="89" t="s">
        <v>1155</v>
      </c>
      <c r="C106" s="91">
        <v>0</v>
      </c>
    </row>
    <row r="107" spans="1:3" ht="16.95" customHeight="1">
      <c r="A107" s="89">
        <v>101042403</v>
      </c>
      <c r="B107" s="89" t="s">
        <v>1156</v>
      </c>
      <c r="C107" s="91">
        <v>0</v>
      </c>
    </row>
    <row r="108" spans="1:3" ht="16.95" customHeight="1">
      <c r="A108" s="89">
        <v>101042404</v>
      </c>
      <c r="B108" s="89" t="s">
        <v>1157</v>
      </c>
      <c r="C108" s="91">
        <v>0</v>
      </c>
    </row>
    <row r="109" spans="1:3" ht="16.95" customHeight="1">
      <c r="A109" s="89">
        <v>101042409</v>
      </c>
      <c r="B109" s="89" t="s">
        <v>1158</v>
      </c>
      <c r="C109" s="91">
        <v>0</v>
      </c>
    </row>
    <row r="110" spans="1:3" ht="16.95" customHeight="1">
      <c r="A110" s="89">
        <v>1010425</v>
      </c>
      <c r="B110" s="92" t="s">
        <v>1159</v>
      </c>
      <c r="C110" s="91">
        <v>0</v>
      </c>
    </row>
    <row r="111" spans="1:3" ht="16.95" customHeight="1">
      <c r="A111" s="89">
        <v>1010426</v>
      </c>
      <c r="B111" s="92" t="s">
        <v>1160</v>
      </c>
      <c r="C111" s="91">
        <f>SUM(C112:C114)</f>
        <v>0</v>
      </c>
    </row>
    <row r="112" spans="1:3" ht="16.95" customHeight="1">
      <c r="A112" s="89">
        <v>101042601</v>
      </c>
      <c r="B112" s="89" t="s">
        <v>1161</v>
      </c>
      <c r="C112" s="91">
        <v>0</v>
      </c>
    </row>
    <row r="113" spans="1:3" ht="16.95" customHeight="1">
      <c r="A113" s="89">
        <v>101042602</v>
      </c>
      <c r="B113" s="89" t="s">
        <v>1162</v>
      </c>
      <c r="C113" s="91">
        <v>0</v>
      </c>
    </row>
    <row r="114" spans="1:3" ht="16.95" customHeight="1">
      <c r="A114" s="89">
        <v>101042609</v>
      </c>
      <c r="B114" s="89" t="s">
        <v>1163</v>
      </c>
      <c r="C114" s="91">
        <v>0</v>
      </c>
    </row>
    <row r="115" spans="1:3" ht="16.95" customHeight="1">
      <c r="A115" s="89">
        <v>1010427</v>
      </c>
      <c r="B115" s="92" t="s">
        <v>1164</v>
      </c>
      <c r="C115" s="91">
        <v>0</v>
      </c>
    </row>
    <row r="116" spans="1:3" ht="16.95" customHeight="1">
      <c r="A116" s="89">
        <v>1010428</v>
      </c>
      <c r="B116" s="92" t="s">
        <v>1165</v>
      </c>
      <c r="C116" s="91">
        <v>0</v>
      </c>
    </row>
    <row r="117" spans="1:3" ht="16.95" customHeight="1">
      <c r="A117" s="89">
        <v>1010429</v>
      </c>
      <c r="B117" s="92" t="s">
        <v>1166</v>
      </c>
      <c r="C117" s="91">
        <v>0</v>
      </c>
    </row>
    <row r="118" spans="1:3" ht="16.95" customHeight="1">
      <c r="A118" s="89">
        <v>1010430</v>
      </c>
      <c r="B118" s="92" t="s">
        <v>1167</v>
      </c>
      <c r="C118" s="91">
        <v>0</v>
      </c>
    </row>
    <row r="119" spans="1:3" ht="16.95" customHeight="1">
      <c r="A119" s="89">
        <v>1010431</v>
      </c>
      <c r="B119" s="92" t="s">
        <v>1168</v>
      </c>
      <c r="C119" s="91">
        <v>29</v>
      </c>
    </row>
    <row r="120" spans="1:3" ht="16.95" customHeight="1">
      <c r="A120" s="89">
        <v>1010432</v>
      </c>
      <c r="B120" s="92" t="s">
        <v>1169</v>
      </c>
      <c r="C120" s="91">
        <v>1</v>
      </c>
    </row>
    <row r="121" spans="1:3" ht="16.95" customHeight="1">
      <c r="A121" s="89">
        <v>1010433</v>
      </c>
      <c r="B121" s="92" t="s">
        <v>1170</v>
      </c>
      <c r="C121" s="91">
        <f>SUM(C122:C137)</f>
        <v>2643</v>
      </c>
    </row>
    <row r="122" spans="1:3" ht="16.95" customHeight="1">
      <c r="A122" s="89">
        <v>101043302</v>
      </c>
      <c r="B122" s="89" t="s">
        <v>1171</v>
      </c>
      <c r="C122" s="91">
        <v>0</v>
      </c>
    </row>
    <row r="123" spans="1:3" ht="16.95" customHeight="1">
      <c r="A123" s="89">
        <v>101043303</v>
      </c>
      <c r="B123" s="89" t="s">
        <v>1172</v>
      </c>
      <c r="C123" s="91">
        <v>0</v>
      </c>
    </row>
    <row r="124" spans="1:3" ht="16.95" customHeight="1">
      <c r="A124" s="89">
        <v>101043304</v>
      </c>
      <c r="B124" s="89" t="s">
        <v>1173</v>
      </c>
      <c r="C124" s="91">
        <v>0</v>
      </c>
    </row>
    <row r="125" spans="1:3" ht="16.95" customHeight="1">
      <c r="A125" s="89">
        <v>101043308</v>
      </c>
      <c r="B125" s="89" t="s">
        <v>1174</v>
      </c>
      <c r="C125" s="91">
        <v>0</v>
      </c>
    </row>
    <row r="126" spans="1:3" ht="16.95" customHeight="1">
      <c r="A126" s="89">
        <v>101043309</v>
      </c>
      <c r="B126" s="89" t="s">
        <v>1175</v>
      </c>
      <c r="C126" s="91">
        <v>0</v>
      </c>
    </row>
    <row r="127" spans="1:3" ht="16.95" customHeight="1">
      <c r="A127" s="89">
        <v>101043310</v>
      </c>
      <c r="B127" s="89" t="s">
        <v>1176</v>
      </c>
      <c r="C127" s="91">
        <v>0</v>
      </c>
    </row>
    <row r="128" spans="1:3" ht="16.95" customHeight="1">
      <c r="A128" s="89">
        <v>101043312</v>
      </c>
      <c r="B128" s="89" t="s">
        <v>1177</v>
      </c>
      <c r="C128" s="91">
        <v>0</v>
      </c>
    </row>
    <row r="129" spans="1:3" ht="16.95" customHeight="1">
      <c r="A129" s="89">
        <v>101043313</v>
      </c>
      <c r="B129" s="89" t="s">
        <v>1178</v>
      </c>
      <c r="C129" s="91">
        <v>0</v>
      </c>
    </row>
    <row r="130" spans="1:3" ht="16.95" customHeight="1">
      <c r="A130" s="89">
        <v>101043314</v>
      </c>
      <c r="B130" s="89" t="s">
        <v>1179</v>
      </c>
      <c r="C130" s="91">
        <v>0</v>
      </c>
    </row>
    <row r="131" spans="1:3" ht="16.95" customHeight="1">
      <c r="A131" s="89">
        <v>101043315</v>
      </c>
      <c r="B131" s="89" t="s">
        <v>1180</v>
      </c>
      <c r="C131" s="91">
        <v>0</v>
      </c>
    </row>
    <row r="132" spans="1:3" ht="16.95" customHeight="1">
      <c r="A132" s="89">
        <v>101043316</v>
      </c>
      <c r="B132" s="89" t="s">
        <v>1181</v>
      </c>
      <c r="C132" s="91">
        <v>0</v>
      </c>
    </row>
    <row r="133" spans="1:3" ht="16.95" customHeight="1">
      <c r="A133" s="89">
        <v>101043317</v>
      </c>
      <c r="B133" s="89" t="s">
        <v>1182</v>
      </c>
      <c r="C133" s="91">
        <v>0</v>
      </c>
    </row>
    <row r="134" spans="1:3" ht="16.95" customHeight="1">
      <c r="A134" s="89">
        <v>101043318</v>
      </c>
      <c r="B134" s="89" t="s">
        <v>1183</v>
      </c>
      <c r="C134" s="91">
        <v>0</v>
      </c>
    </row>
    <row r="135" spans="1:3" ht="16.95" customHeight="1">
      <c r="A135" s="89">
        <v>101043319</v>
      </c>
      <c r="B135" s="89" t="s">
        <v>1184</v>
      </c>
      <c r="C135" s="91">
        <v>0</v>
      </c>
    </row>
    <row r="136" spans="1:3" ht="16.95" customHeight="1">
      <c r="A136" s="89">
        <v>101043320</v>
      </c>
      <c r="B136" s="89" t="s">
        <v>1185</v>
      </c>
      <c r="C136" s="91">
        <v>0</v>
      </c>
    </row>
    <row r="137" spans="1:3" ht="16.95" customHeight="1">
      <c r="A137" s="89">
        <v>101043399</v>
      </c>
      <c r="B137" s="89" t="s">
        <v>1186</v>
      </c>
      <c r="C137" s="91">
        <v>2643</v>
      </c>
    </row>
    <row r="138" spans="1:3" ht="16.95" customHeight="1">
      <c r="A138" s="89">
        <v>1010434</v>
      </c>
      <c r="B138" s="92" t="s">
        <v>1187</v>
      </c>
      <c r="C138" s="91">
        <v>0</v>
      </c>
    </row>
    <row r="139" spans="1:3" ht="16.95" customHeight="1">
      <c r="A139" s="89">
        <v>1010435</v>
      </c>
      <c r="B139" s="92" t="s">
        <v>1188</v>
      </c>
      <c r="C139" s="91">
        <f>C140+C141</f>
        <v>8</v>
      </c>
    </row>
    <row r="140" spans="1:3" ht="16.95" customHeight="1">
      <c r="A140" s="89">
        <v>101043501</v>
      </c>
      <c r="B140" s="89" t="s">
        <v>1189</v>
      </c>
      <c r="C140" s="91">
        <v>0</v>
      </c>
    </row>
    <row r="141" spans="1:3" ht="16.95" customHeight="1">
      <c r="A141" s="89">
        <v>101043509</v>
      </c>
      <c r="B141" s="89" t="s">
        <v>1190</v>
      </c>
      <c r="C141" s="91">
        <v>8</v>
      </c>
    </row>
    <row r="142" spans="1:3" ht="16.95" customHeight="1">
      <c r="A142" s="89">
        <v>1010436</v>
      </c>
      <c r="B142" s="92" t="s">
        <v>1191</v>
      </c>
      <c r="C142" s="91">
        <v>6295</v>
      </c>
    </row>
    <row r="143" spans="1:3" ht="16.95" customHeight="1">
      <c r="A143" s="89">
        <v>1010439</v>
      </c>
      <c r="B143" s="92" t="s">
        <v>1192</v>
      </c>
      <c r="C143" s="91">
        <v>7</v>
      </c>
    </row>
    <row r="144" spans="1:3" ht="16.95" customHeight="1">
      <c r="A144" s="89">
        <v>1010440</v>
      </c>
      <c r="B144" s="92" t="s">
        <v>1193</v>
      </c>
      <c r="C144" s="91">
        <f>SUM(C145:C148)</f>
        <v>0</v>
      </c>
    </row>
    <row r="145" spans="1:3" ht="16.95" customHeight="1">
      <c r="A145" s="89">
        <v>101044001</v>
      </c>
      <c r="B145" s="89" t="s">
        <v>1194</v>
      </c>
      <c r="C145" s="91">
        <v>0</v>
      </c>
    </row>
    <row r="146" spans="1:3" ht="16.95" customHeight="1">
      <c r="A146" s="89">
        <v>101044002</v>
      </c>
      <c r="B146" s="89" t="s">
        <v>1195</v>
      </c>
      <c r="C146" s="91">
        <v>0</v>
      </c>
    </row>
    <row r="147" spans="1:3" ht="16.95" customHeight="1">
      <c r="A147" s="89">
        <v>101044003</v>
      </c>
      <c r="B147" s="89" t="s">
        <v>1196</v>
      </c>
      <c r="C147" s="91">
        <v>0</v>
      </c>
    </row>
    <row r="148" spans="1:3" ht="16.95" customHeight="1">
      <c r="A148" s="89">
        <v>101044099</v>
      </c>
      <c r="B148" s="89" t="s">
        <v>1197</v>
      </c>
      <c r="C148" s="91">
        <v>0</v>
      </c>
    </row>
    <row r="149" spans="1:3" ht="16.95" customHeight="1">
      <c r="A149" s="89">
        <v>1010441</v>
      </c>
      <c r="B149" s="92" t="s">
        <v>1198</v>
      </c>
      <c r="C149" s="91">
        <f>SUM(C150:C153)</f>
        <v>0</v>
      </c>
    </row>
    <row r="150" spans="1:3" ht="16.95" customHeight="1">
      <c r="A150" s="89">
        <v>101044101</v>
      </c>
      <c r="B150" s="89" t="s">
        <v>1199</v>
      </c>
      <c r="C150" s="91">
        <v>0</v>
      </c>
    </row>
    <row r="151" spans="1:3" ht="16.95" customHeight="1">
      <c r="A151" s="89">
        <v>101044102</v>
      </c>
      <c r="B151" s="89" t="s">
        <v>1200</v>
      </c>
      <c r="C151" s="91">
        <v>0</v>
      </c>
    </row>
    <row r="152" spans="1:3" ht="16.95" customHeight="1">
      <c r="A152" s="89">
        <v>101044103</v>
      </c>
      <c r="B152" s="89" t="s">
        <v>1201</v>
      </c>
      <c r="C152" s="91">
        <v>0</v>
      </c>
    </row>
    <row r="153" spans="1:3" ht="16.95" customHeight="1">
      <c r="A153" s="89">
        <v>101044199</v>
      </c>
      <c r="B153" s="89" t="s">
        <v>1202</v>
      </c>
      <c r="C153" s="91">
        <v>0</v>
      </c>
    </row>
    <row r="154" spans="1:3" ht="16.95" customHeight="1">
      <c r="A154" s="89">
        <v>1010442</v>
      </c>
      <c r="B154" s="92" t="s">
        <v>1203</v>
      </c>
      <c r="C154" s="91">
        <f>SUM(C155:C158)</f>
        <v>0</v>
      </c>
    </row>
    <row r="155" spans="1:3" ht="16.95" customHeight="1">
      <c r="A155" s="89">
        <v>101044201</v>
      </c>
      <c r="B155" s="89" t="s">
        <v>1204</v>
      </c>
      <c r="C155" s="91">
        <v>0</v>
      </c>
    </row>
    <row r="156" spans="1:3" ht="16.95" customHeight="1">
      <c r="A156" s="89">
        <v>101044202</v>
      </c>
      <c r="B156" s="89" t="s">
        <v>1205</v>
      </c>
      <c r="C156" s="91">
        <v>0</v>
      </c>
    </row>
    <row r="157" spans="1:3" ht="16.95" customHeight="1">
      <c r="A157" s="89">
        <v>101044203</v>
      </c>
      <c r="B157" s="89" t="s">
        <v>1206</v>
      </c>
      <c r="C157" s="91">
        <v>0</v>
      </c>
    </row>
    <row r="158" spans="1:3" ht="16.95" customHeight="1">
      <c r="A158" s="89">
        <v>101044299</v>
      </c>
      <c r="B158" s="89" t="s">
        <v>1207</v>
      </c>
      <c r="C158" s="91">
        <v>0</v>
      </c>
    </row>
    <row r="159" spans="1:3" ht="16.95" customHeight="1">
      <c r="A159" s="89">
        <v>1010443</v>
      </c>
      <c r="B159" s="92" t="s">
        <v>1208</v>
      </c>
      <c r="C159" s="91">
        <f>SUM(C160:C163)</f>
        <v>0</v>
      </c>
    </row>
    <row r="160" spans="1:3" ht="16.95" customHeight="1">
      <c r="A160" s="89">
        <v>101044301</v>
      </c>
      <c r="B160" s="89" t="s">
        <v>1209</v>
      </c>
      <c r="C160" s="91">
        <v>0</v>
      </c>
    </row>
    <row r="161" spans="1:3" ht="16.95" customHeight="1">
      <c r="A161" s="89">
        <v>101044302</v>
      </c>
      <c r="B161" s="89" t="s">
        <v>1210</v>
      </c>
      <c r="C161" s="91">
        <v>0</v>
      </c>
    </row>
    <row r="162" spans="1:3" ht="16.95" customHeight="1">
      <c r="A162" s="89">
        <v>101044303</v>
      </c>
      <c r="B162" s="89" t="s">
        <v>1211</v>
      </c>
      <c r="C162" s="91">
        <v>0</v>
      </c>
    </row>
    <row r="163" spans="1:3" ht="16.95" customHeight="1">
      <c r="A163" s="89">
        <v>101044399</v>
      </c>
      <c r="B163" s="89" t="s">
        <v>1212</v>
      </c>
      <c r="C163" s="91">
        <v>0</v>
      </c>
    </row>
    <row r="164" spans="1:3" ht="16.95" customHeight="1">
      <c r="A164" s="89">
        <v>1010444</v>
      </c>
      <c r="B164" s="92" t="s">
        <v>1213</v>
      </c>
      <c r="C164" s="91">
        <f>SUM(C165:C168)</f>
        <v>0</v>
      </c>
    </row>
    <row r="165" spans="1:3" ht="16.95" customHeight="1">
      <c r="A165" s="89">
        <v>101044401</v>
      </c>
      <c r="B165" s="89" t="s">
        <v>1194</v>
      </c>
      <c r="C165" s="91">
        <v>0</v>
      </c>
    </row>
    <row r="166" spans="1:3" ht="16.95" customHeight="1">
      <c r="A166" s="89">
        <v>101044402</v>
      </c>
      <c r="B166" s="89" t="s">
        <v>1195</v>
      </c>
      <c r="C166" s="91">
        <v>0</v>
      </c>
    </row>
    <row r="167" spans="1:3" ht="16.95" customHeight="1">
      <c r="A167" s="89">
        <v>101044403</v>
      </c>
      <c r="B167" s="89" t="s">
        <v>1196</v>
      </c>
      <c r="C167" s="91">
        <v>0</v>
      </c>
    </row>
    <row r="168" spans="1:3" ht="16.95" customHeight="1">
      <c r="A168" s="89">
        <v>101044499</v>
      </c>
      <c r="B168" s="89" t="s">
        <v>1197</v>
      </c>
      <c r="C168" s="91">
        <v>0</v>
      </c>
    </row>
    <row r="169" spans="1:3" ht="16.95" customHeight="1">
      <c r="A169" s="89">
        <v>1010445</v>
      </c>
      <c r="B169" s="92" t="s">
        <v>1214</v>
      </c>
      <c r="C169" s="91">
        <f>SUM(C170:C173)</f>
        <v>0</v>
      </c>
    </row>
    <row r="170" spans="1:3" ht="16.95" customHeight="1">
      <c r="A170" s="89">
        <v>101044501</v>
      </c>
      <c r="B170" s="89" t="s">
        <v>1199</v>
      </c>
      <c r="C170" s="91">
        <v>0</v>
      </c>
    </row>
    <row r="171" spans="1:3" ht="16.95" customHeight="1">
      <c r="A171" s="89">
        <v>101044502</v>
      </c>
      <c r="B171" s="89" t="s">
        <v>1200</v>
      </c>
      <c r="C171" s="91">
        <v>0</v>
      </c>
    </row>
    <row r="172" spans="1:3" ht="16.95" customHeight="1">
      <c r="A172" s="89">
        <v>101044503</v>
      </c>
      <c r="B172" s="89" t="s">
        <v>1201</v>
      </c>
      <c r="C172" s="91">
        <v>0</v>
      </c>
    </row>
    <row r="173" spans="1:3" ht="16.95" customHeight="1">
      <c r="A173" s="89">
        <v>101044599</v>
      </c>
      <c r="B173" s="89" t="s">
        <v>1202</v>
      </c>
      <c r="C173" s="91">
        <v>0</v>
      </c>
    </row>
    <row r="174" spans="1:3" ht="16.95" customHeight="1">
      <c r="A174" s="89">
        <v>1010446</v>
      </c>
      <c r="B174" s="92" t="s">
        <v>1215</v>
      </c>
      <c r="C174" s="91">
        <f>SUM(C175:C178)</f>
        <v>0</v>
      </c>
    </row>
    <row r="175" spans="1:3" ht="16.95" customHeight="1">
      <c r="A175" s="89">
        <v>101044601</v>
      </c>
      <c r="B175" s="89" t="s">
        <v>1204</v>
      </c>
      <c r="C175" s="91">
        <v>0</v>
      </c>
    </row>
    <row r="176" spans="1:3" ht="16.95" customHeight="1">
      <c r="A176" s="89">
        <v>101044602</v>
      </c>
      <c r="B176" s="89" t="s">
        <v>1205</v>
      </c>
      <c r="C176" s="91">
        <v>0</v>
      </c>
    </row>
    <row r="177" spans="1:3" ht="16.95" customHeight="1">
      <c r="A177" s="89">
        <v>101044603</v>
      </c>
      <c r="B177" s="89" t="s">
        <v>1206</v>
      </c>
      <c r="C177" s="91">
        <v>0</v>
      </c>
    </row>
    <row r="178" spans="1:3" ht="16.95" customHeight="1">
      <c r="A178" s="89">
        <v>101044699</v>
      </c>
      <c r="B178" s="89" t="s">
        <v>1207</v>
      </c>
      <c r="C178" s="91">
        <v>0</v>
      </c>
    </row>
    <row r="179" spans="1:3" ht="16.95" customHeight="1">
      <c r="A179" s="89">
        <v>1010447</v>
      </c>
      <c r="B179" s="92" t="s">
        <v>1216</v>
      </c>
      <c r="C179" s="91">
        <f>SUM(C180:C183)</f>
        <v>0</v>
      </c>
    </row>
    <row r="180" spans="1:3" ht="16.95" customHeight="1">
      <c r="A180" s="89">
        <v>101044701</v>
      </c>
      <c r="B180" s="89" t="s">
        <v>1209</v>
      </c>
      <c r="C180" s="91">
        <v>0</v>
      </c>
    </row>
    <row r="181" spans="1:3" ht="16.95" customHeight="1">
      <c r="A181" s="89">
        <v>101044702</v>
      </c>
      <c r="B181" s="89" t="s">
        <v>1210</v>
      </c>
      <c r="C181" s="91">
        <v>0</v>
      </c>
    </row>
    <row r="182" spans="1:3" ht="16.95" customHeight="1">
      <c r="A182" s="89">
        <v>101044703</v>
      </c>
      <c r="B182" s="89" t="s">
        <v>1211</v>
      </c>
      <c r="C182" s="91">
        <v>0</v>
      </c>
    </row>
    <row r="183" spans="1:3" ht="16.95" customHeight="1">
      <c r="A183" s="89">
        <v>101044799</v>
      </c>
      <c r="B183" s="89" t="s">
        <v>1212</v>
      </c>
      <c r="C183" s="91">
        <v>0</v>
      </c>
    </row>
    <row r="184" spans="1:3" ht="16.95" customHeight="1">
      <c r="A184" s="89">
        <v>1010448</v>
      </c>
      <c r="B184" s="92" t="s">
        <v>1217</v>
      </c>
      <c r="C184" s="91">
        <f>SUM(C185:C188)</f>
        <v>0</v>
      </c>
    </row>
    <row r="185" spans="1:3" ht="16.95" customHeight="1">
      <c r="A185" s="89">
        <v>101044801</v>
      </c>
      <c r="B185" s="89" t="s">
        <v>1218</v>
      </c>
      <c r="C185" s="91">
        <v>0</v>
      </c>
    </row>
    <row r="186" spans="1:3" ht="16.95" customHeight="1">
      <c r="A186" s="89">
        <v>101044802</v>
      </c>
      <c r="B186" s="89" t="s">
        <v>1219</v>
      </c>
      <c r="C186" s="91">
        <v>0</v>
      </c>
    </row>
    <row r="187" spans="1:3" ht="16.95" customHeight="1">
      <c r="A187" s="89">
        <v>101044803</v>
      </c>
      <c r="B187" s="89" t="s">
        <v>1220</v>
      </c>
      <c r="C187" s="91">
        <v>0</v>
      </c>
    </row>
    <row r="188" spans="1:3" ht="16.95" customHeight="1">
      <c r="A188" s="89">
        <v>101044899</v>
      </c>
      <c r="B188" s="89" t="s">
        <v>1221</v>
      </c>
      <c r="C188" s="91">
        <v>0</v>
      </c>
    </row>
    <row r="189" spans="1:3" ht="16.95" customHeight="1">
      <c r="A189" s="89">
        <v>1010449</v>
      </c>
      <c r="B189" s="92" t="s">
        <v>1222</v>
      </c>
      <c r="C189" s="91">
        <f>SUM(C190:C193)</f>
        <v>0</v>
      </c>
    </row>
    <row r="190" spans="1:3" ht="16.95" customHeight="1">
      <c r="A190" s="89">
        <v>101044901</v>
      </c>
      <c r="B190" s="89" t="s">
        <v>1218</v>
      </c>
      <c r="C190" s="91">
        <v>0</v>
      </c>
    </row>
    <row r="191" spans="1:3" ht="16.95" customHeight="1">
      <c r="A191" s="89">
        <v>101044902</v>
      </c>
      <c r="B191" s="89" t="s">
        <v>1219</v>
      </c>
      <c r="C191" s="91">
        <v>0</v>
      </c>
    </row>
    <row r="192" spans="1:3" ht="16.95" customHeight="1">
      <c r="A192" s="89">
        <v>101044903</v>
      </c>
      <c r="B192" s="89" t="s">
        <v>1220</v>
      </c>
      <c r="C192" s="91">
        <v>0</v>
      </c>
    </row>
    <row r="193" spans="1:3" ht="16.95" customHeight="1">
      <c r="A193" s="89">
        <v>101044999</v>
      </c>
      <c r="B193" s="89" t="s">
        <v>1221</v>
      </c>
      <c r="C193" s="91">
        <v>0</v>
      </c>
    </row>
    <row r="194" spans="1:3" ht="16.95" customHeight="1">
      <c r="A194" s="89">
        <v>1010450</v>
      </c>
      <c r="B194" s="92" t="s">
        <v>1223</v>
      </c>
      <c r="C194" s="91">
        <f>SUM(C195:C197)</f>
        <v>12</v>
      </c>
    </row>
    <row r="195" spans="1:3" ht="16.95" customHeight="1">
      <c r="A195" s="89">
        <v>101045001</v>
      </c>
      <c r="B195" s="89" t="s">
        <v>1224</v>
      </c>
      <c r="C195" s="91">
        <v>12</v>
      </c>
    </row>
    <row r="196" spans="1:3" ht="16.95" customHeight="1">
      <c r="A196" s="89">
        <v>101045002</v>
      </c>
      <c r="B196" s="89" t="s">
        <v>1225</v>
      </c>
      <c r="C196" s="91">
        <v>0</v>
      </c>
    </row>
    <row r="197" spans="1:3" ht="16.95" customHeight="1">
      <c r="A197" s="89">
        <v>101045003</v>
      </c>
      <c r="B197" s="89" t="s">
        <v>1226</v>
      </c>
      <c r="C197" s="91">
        <v>0</v>
      </c>
    </row>
    <row r="198" spans="1:3" ht="16.95" customHeight="1">
      <c r="A198" s="89">
        <v>10105</v>
      </c>
      <c r="B198" s="92" t="s">
        <v>1227</v>
      </c>
      <c r="C198" s="91">
        <f>SUM(C199:C221,C225,C228,C229,C233:C238,C250:C252,C257,C262)</f>
        <v>0</v>
      </c>
    </row>
    <row r="199" spans="1:3" ht="16.95" customHeight="1">
      <c r="A199" s="89">
        <v>1010501</v>
      </c>
      <c r="B199" s="92" t="s">
        <v>1228</v>
      </c>
      <c r="C199" s="91">
        <v>0</v>
      </c>
    </row>
    <row r="200" spans="1:3" ht="16.95" customHeight="1">
      <c r="A200" s="89">
        <v>1010502</v>
      </c>
      <c r="B200" s="92" t="s">
        <v>1229</v>
      </c>
      <c r="C200" s="91">
        <v>0</v>
      </c>
    </row>
    <row r="201" spans="1:3" ht="16.95" customHeight="1">
      <c r="A201" s="89">
        <v>1010503</v>
      </c>
      <c r="B201" s="92" t="s">
        <v>1230</v>
      </c>
      <c r="C201" s="91">
        <v>0</v>
      </c>
    </row>
    <row r="202" spans="1:3" ht="16.95" customHeight="1">
      <c r="A202" s="89">
        <v>1010504</v>
      </c>
      <c r="B202" s="92" t="s">
        <v>1231</v>
      </c>
      <c r="C202" s="91">
        <v>0</v>
      </c>
    </row>
    <row r="203" spans="1:3" ht="16.95" customHeight="1">
      <c r="A203" s="89">
        <v>1010505</v>
      </c>
      <c r="B203" s="92" t="s">
        <v>1232</v>
      </c>
      <c r="C203" s="91">
        <v>0</v>
      </c>
    </row>
    <row r="204" spans="1:3" ht="16.95" customHeight="1">
      <c r="A204" s="89">
        <v>1010506</v>
      </c>
      <c r="B204" s="92" t="s">
        <v>1233</v>
      </c>
      <c r="C204" s="91">
        <v>0</v>
      </c>
    </row>
    <row r="205" spans="1:3" ht="16.95" customHeight="1">
      <c r="A205" s="89">
        <v>1010507</v>
      </c>
      <c r="B205" s="92" t="s">
        <v>1234</v>
      </c>
      <c r="C205" s="91">
        <v>0</v>
      </c>
    </row>
    <row r="206" spans="1:3" ht="16.95" customHeight="1">
      <c r="A206" s="89">
        <v>1010508</v>
      </c>
      <c r="B206" s="92" t="s">
        <v>1235</v>
      </c>
      <c r="C206" s="91">
        <v>0</v>
      </c>
    </row>
    <row r="207" spans="1:3" ht="16.95" customHeight="1">
      <c r="A207" s="89">
        <v>1010509</v>
      </c>
      <c r="B207" s="92" t="s">
        <v>1236</v>
      </c>
      <c r="C207" s="91">
        <v>0</v>
      </c>
    </row>
    <row r="208" spans="1:3" ht="16.95" customHeight="1">
      <c r="A208" s="89">
        <v>1010510</v>
      </c>
      <c r="B208" s="92" t="s">
        <v>1237</v>
      </c>
      <c r="C208" s="91">
        <v>0</v>
      </c>
    </row>
    <row r="209" spans="1:3" ht="16.95" customHeight="1">
      <c r="A209" s="89">
        <v>1010511</v>
      </c>
      <c r="B209" s="92" t="s">
        <v>1238</v>
      </c>
      <c r="C209" s="91">
        <v>0</v>
      </c>
    </row>
    <row r="210" spans="1:3" ht="16.95" customHeight="1">
      <c r="A210" s="89">
        <v>1010512</v>
      </c>
      <c r="B210" s="92" t="s">
        <v>1239</v>
      </c>
      <c r="C210" s="91">
        <v>0</v>
      </c>
    </row>
    <row r="211" spans="1:3" ht="16.95" customHeight="1">
      <c r="A211" s="89">
        <v>1010513</v>
      </c>
      <c r="B211" s="92" t="s">
        <v>1240</v>
      </c>
      <c r="C211" s="91">
        <v>0</v>
      </c>
    </row>
    <row r="212" spans="1:3" ht="16.95" customHeight="1">
      <c r="A212" s="89">
        <v>1010514</v>
      </c>
      <c r="B212" s="92" t="s">
        <v>1241</v>
      </c>
      <c r="C212" s="91">
        <v>0</v>
      </c>
    </row>
    <row r="213" spans="1:3" ht="16.95" customHeight="1">
      <c r="A213" s="89">
        <v>1010515</v>
      </c>
      <c r="B213" s="92" t="s">
        <v>1242</v>
      </c>
      <c r="C213" s="91">
        <v>0</v>
      </c>
    </row>
    <row r="214" spans="1:3" ht="16.95" customHeight="1">
      <c r="A214" s="89">
        <v>1010516</v>
      </c>
      <c r="B214" s="92" t="s">
        <v>1243</v>
      </c>
      <c r="C214" s="91">
        <v>0</v>
      </c>
    </row>
    <row r="215" spans="1:3" ht="16.95" customHeight="1">
      <c r="A215" s="89">
        <v>1010517</v>
      </c>
      <c r="B215" s="92" t="s">
        <v>1244</v>
      </c>
      <c r="C215" s="91">
        <v>0</v>
      </c>
    </row>
    <row r="216" spans="1:3" ht="16.95" customHeight="1">
      <c r="A216" s="89">
        <v>1010518</v>
      </c>
      <c r="B216" s="92" t="s">
        <v>1245</v>
      </c>
      <c r="C216" s="91">
        <v>0</v>
      </c>
    </row>
    <row r="217" spans="1:3" ht="16.95" customHeight="1">
      <c r="A217" s="89">
        <v>1010519</v>
      </c>
      <c r="B217" s="92" t="s">
        <v>1246</v>
      </c>
      <c r="C217" s="91">
        <v>0</v>
      </c>
    </row>
    <row r="218" spans="1:3" ht="16.95" customHeight="1">
      <c r="A218" s="89">
        <v>1010520</v>
      </c>
      <c r="B218" s="92" t="s">
        <v>1247</v>
      </c>
      <c r="C218" s="91">
        <v>0</v>
      </c>
    </row>
    <row r="219" spans="1:3" ht="16.95" customHeight="1">
      <c r="A219" s="89">
        <v>1010521</v>
      </c>
      <c r="B219" s="92" t="s">
        <v>1248</v>
      </c>
      <c r="C219" s="91">
        <v>0</v>
      </c>
    </row>
    <row r="220" spans="1:3" ht="16.95" customHeight="1">
      <c r="A220" s="89">
        <v>1010522</v>
      </c>
      <c r="B220" s="92" t="s">
        <v>1249</v>
      </c>
      <c r="C220" s="91">
        <v>0</v>
      </c>
    </row>
    <row r="221" spans="1:3" ht="16.95" customHeight="1">
      <c r="A221" s="89">
        <v>1010523</v>
      </c>
      <c r="B221" s="92" t="s">
        <v>1250</v>
      </c>
      <c r="C221" s="91">
        <f>SUM(C222:C224)</f>
        <v>0</v>
      </c>
    </row>
    <row r="222" spans="1:3" ht="16.95" customHeight="1">
      <c r="A222" s="89">
        <v>101052303</v>
      </c>
      <c r="B222" s="89" t="s">
        <v>1251</v>
      </c>
      <c r="C222" s="91">
        <v>0</v>
      </c>
    </row>
    <row r="223" spans="1:3" ht="16.95" customHeight="1">
      <c r="A223" s="89">
        <v>101052304</v>
      </c>
      <c r="B223" s="89" t="s">
        <v>1252</v>
      </c>
      <c r="C223" s="91">
        <v>0</v>
      </c>
    </row>
    <row r="224" spans="1:3" ht="16.95" customHeight="1">
      <c r="A224" s="89">
        <v>101052309</v>
      </c>
      <c r="B224" s="89" t="s">
        <v>1253</v>
      </c>
      <c r="C224" s="91">
        <v>0</v>
      </c>
    </row>
    <row r="225" spans="1:3" ht="16.95" customHeight="1">
      <c r="A225" s="89">
        <v>1010524</v>
      </c>
      <c r="B225" s="92" t="s">
        <v>1254</v>
      </c>
      <c r="C225" s="91">
        <f>SUM(C226:C227)</f>
        <v>0</v>
      </c>
    </row>
    <row r="226" spans="1:3" ht="16.95" customHeight="1">
      <c r="A226" s="89">
        <v>101052401</v>
      </c>
      <c r="B226" s="89" t="s">
        <v>1255</v>
      </c>
      <c r="C226" s="91">
        <v>0</v>
      </c>
    </row>
    <row r="227" spans="1:3" ht="16.95" customHeight="1">
      <c r="A227" s="89">
        <v>101052409</v>
      </c>
      <c r="B227" s="89" t="s">
        <v>1256</v>
      </c>
      <c r="C227" s="91">
        <v>0</v>
      </c>
    </row>
    <row r="228" spans="1:3" ht="16.95" customHeight="1">
      <c r="A228" s="89">
        <v>1010525</v>
      </c>
      <c r="B228" s="92" t="s">
        <v>1257</v>
      </c>
      <c r="C228" s="91">
        <v>0</v>
      </c>
    </row>
    <row r="229" spans="1:3" ht="16.95" customHeight="1">
      <c r="A229" s="89">
        <v>1010526</v>
      </c>
      <c r="B229" s="92" t="s">
        <v>1258</v>
      </c>
      <c r="C229" s="91">
        <f>SUM(C230:C232)</f>
        <v>0</v>
      </c>
    </row>
    <row r="230" spans="1:3" ht="16.95" customHeight="1">
      <c r="A230" s="89">
        <v>101052601</v>
      </c>
      <c r="B230" s="89" t="s">
        <v>1259</v>
      </c>
      <c r="C230" s="91">
        <v>0</v>
      </c>
    </row>
    <row r="231" spans="1:3" ht="16.95" customHeight="1">
      <c r="A231" s="89">
        <v>101052602</v>
      </c>
      <c r="B231" s="89" t="s">
        <v>1260</v>
      </c>
      <c r="C231" s="91">
        <v>0</v>
      </c>
    </row>
    <row r="232" spans="1:3" ht="16.95" customHeight="1">
      <c r="A232" s="89">
        <v>101052609</v>
      </c>
      <c r="B232" s="89" t="s">
        <v>1261</v>
      </c>
      <c r="C232" s="91">
        <v>0</v>
      </c>
    </row>
    <row r="233" spans="1:3" ht="16.95" customHeight="1">
      <c r="A233" s="89">
        <v>1010527</v>
      </c>
      <c r="B233" s="92" t="s">
        <v>1262</v>
      </c>
      <c r="C233" s="91">
        <v>0</v>
      </c>
    </row>
    <row r="234" spans="1:3" ht="16.95" customHeight="1">
      <c r="A234" s="89">
        <v>1010528</v>
      </c>
      <c r="B234" s="92" t="s">
        <v>1263</v>
      </c>
      <c r="C234" s="91">
        <v>0</v>
      </c>
    </row>
    <row r="235" spans="1:3" ht="16.95" customHeight="1">
      <c r="A235" s="89">
        <v>1010529</v>
      </c>
      <c r="B235" s="92" t="s">
        <v>1264</v>
      </c>
      <c r="C235" s="91">
        <v>0</v>
      </c>
    </row>
    <row r="236" spans="1:3" ht="16.95" customHeight="1">
      <c r="A236" s="89">
        <v>1010530</v>
      </c>
      <c r="B236" s="92" t="s">
        <v>1265</v>
      </c>
      <c r="C236" s="91">
        <v>0</v>
      </c>
    </row>
    <row r="237" spans="1:3" ht="16.95" customHeight="1">
      <c r="A237" s="89">
        <v>1010531</v>
      </c>
      <c r="B237" s="92" t="s">
        <v>1266</v>
      </c>
      <c r="C237" s="91">
        <v>0</v>
      </c>
    </row>
    <row r="238" spans="1:3" ht="16.95" customHeight="1">
      <c r="A238" s="89">
        <v>1010532</v>
      </c>
      <c r="B238" s="92" t="s">
        <v>1267</v>
      </c>
      <c r="C238" s="91">
        <f>SUM(C239:C249)</f>
        <v>0</v>
      </c>
    </row>
    <row r="239" spans="1:3" ht="16.95" customHeight="1">
      <c r="A239" s="89">
        <v>101053201</v>
      </c>
      <c r="B239" s="89" t="s">
        <v>1268</v>
      </c>
      <c r="C239" s="91">
        <v>0</v>
      </c>
    </row>
    <row r="240" spans="1:3" ht="16.95" customHeight="1">
      <c r="A240" s="89">
        <v>101053202</v>
      </c>
      <c r="B240" s="89" t="s">
        <v>1269</v>
      </c>
      <c r="C240" s="91">
        <v>0</v>
      </c>
    </row>
    <row r="241" spans="1:3" ht="16.95" customHeight="1">
      <c r="A241" s="89">
        <v>101053203</v>
      </c>
      <c r="B241" s="89" t="s">
        <v>1270</v>
      </c>
      <c r="C241" s="91">
        <v>0</v>
      </c>
    </row>
    <row r="242" spans="1:3" ht="16.95" customHeight="1">
      <c r="A242" s="89">
        <v>101053205</v>
      </c>
      <c r="B242" s="89" t="s">
        <v>1271</v>
      </c>
      <c r="C242" s="91">
        <v>0</v>
      </c>
    </row>
    <row r="243" spans="1:3" ht="16.95" customHeight="1">
      <c r="A243" s="89">
        <v>101053206</v>
      </c>
      <c r="B243" s="89" t="s">
        <v>1272</v>
      </c>
      <c r="C243" s="91">
        <v>0</v>
      </c>
    </row>
    <row r="244" spans="1:3" ht="16.95" customHeight="1">
      <c r="A244" s="89">
        <v>101053215</v>
      </c>
      <c r="B244" s="89" t="s">
        <v>1273</v>
      </c>
      <c r="C244" s="91">
        <v>0</v>
      </c>
    </row>
    <row r="245" spans="1:3" ht="16.95" customHeight="1">
      <c r="A245" s="89">
        <v>101053216</v>
      </c>
      <c r="B245" s="89" t="s">
        <v>1274</v>
      </c>
      <c r="C245" s="91">
        <v>0</v>
      </c>
    </row>
    <row r="246" spans="1:3" ht="16.95" customHeight="1">
      <c r="A246" s="89">
        <v>101053218</v>
      </c>
      <c r="B246" s="89" t="s">
        <v>1275</v>
      </c>
      <c r="C246" s="91">
        <v>0</v>
      </c>
    </row>
    <row r="247" spans="1:3" ht="16.95" customHeight="1">
      <c r="A247" s="89">
        <v>101053219</v>
      </c>
      <c r="B247" s="89" t="s">
        <v>1276</v>
      </c>
      <c r="C247" s="91">
        <v>0</v>
      </c>
    </row>
    <row r="248" spans="1:3" ht="16.95" customHeight="1">
      <c r="A248" s="89">
        <v>101053220</v>
      </c>
      <c r="B248" s="89" t="s">
        <v>1277</v>
      </c>
      <c r="C248" s="91">
        <v>0</v>
      </c>
    </row>
    <row r="249" spans="1:3" ht="16.95" customHeight="1">
      <c r="A249" s="89">
        <v>101053299</v>
      </c>
      <c r="B249" s="89" t="s">
        <v>1278</v>
      </c>
      <c r="C249" s="91">
        <v>0</v>
      </c>
    </row>
    <row r="250" spans="1:3" ht="16.95" customHeight="1">
      <c r="A250" s="89">
        <v>1010533</v>
      </c>
      <c r="B250" s="92" t="s">
        <v>1279</v>
      </c>
      <c r="C250" s="91">
        <v>0</v>
      </c>
    </row>
    <row r="251" spans="1:3" ht="17.25" customHeight="1">
      <c r="A251" s="89">
        <v>1010534</v>
      </c>
      <c r="B251" s="92" t="s">
        <v>1280</v>
      </c>
      <c r="C251" s="91">
        <v>0</v>
      </c>
    </row>
    <row r="252" spans="1:3" ht="16.95" customHeight="1">
      <c r="A252" s="89">
        <v>1010535</v>
      </c>
      <c r="B252" s="92" t="s">
        <v>1281</v>
      </c>
      <c r="C252" s="91">
        <f>SUM(C253:C256)</f>
        <v>0</v>
      </c>
    </row>
    <row r="253" spans="1:3" ht="16.95" customHeight="1">
      <c r="A253" s="89">
        <v>101053501</v>
      </c>
      <c r="B253" s="89" t="s">
        <v>1282</v>
      </c>
      <c r="C253" s="91">
        <v>0</v>
      </c>
    </row>
    <row r="254" spans="1:3" ht="16.95" customHeight="1">
      <c r="A254" s="89">
        <v>101053502</v>
      </c>
      <c r="B254" s="89" t="s">
        <v>1283</v>
      </c>
      <c r="C254" s="91">
        <v>0</v>
      </c>
    </row>
    <row r="255" spans="1:3" ht="16.95" customHeight="1">
      <c r="A255" s="89">
        <v>101053503</v>
      </c>
      <c r="B255" s="89" t="s">
        <v>1284</v>
      </c>
      <c r="C255" s="91">
        <v>0</v>
      </c>
    </row>
    <row r="256" spans="1:3" ht="16.95" customHeight="1">
      <c r="A256" s="89">
        <v>101053599</v>
      </c>
      <c r="B256" s="89" t="s">
        <v>1285</v>
      </c>
      <c r="C256" s="91">
        <v>0</v>
      </c>
    </row>
    <row r="257" spans="1:3" ht="16.95" customHeight="1">
      <c r="A257" s="89">
        <v>1010536</v>
      </c>
      <c r="B257" s="92" t="s">
        <v>1286</v>
      </c>
      <c r="C257" s="91">
        <f>SUM(C258:C261)</f>
        <v>0</v>
      </c>
    </row>
    <row r="258" spans="1:3" ht="16.95" customHeight="1">
      <c r="A258" s="89">
        <v>101053601</v>
      </c>
      <c r="B258" s="89" t="s">
        <v>1287</v>
      </c>
      <c r="C258" s="91">
        <v>0</v>
      </c>
    </row>
    <row r="259" spans="1:3" ht="16.95" customHeight="1">
      <c r="A259" s="89">
        <v>101053602</v>
      </c>
      <c r="B259" s="89" t="s">
        <v>1288</v>
      </c>
      <c r="C259" s="91">
        <v>0</v>
      </c>
    </row>
    <row r="260" spans="1:3" ht="16.95" customHeight="1">
      <c r="A260" s="89">
        <v>101053603</v>
      </c>
      <c r="B260" s="89" t="s">
        <v>1289</v>
      </c>
      <c r="C260" s="91">
        <v>0</v>
      </c>
    </row>
    <row r="261" spans="1:3" ht="16.95" customHeight="1">
      <c r="A261" s="89">
        <v>101053699</v>
      </c>
      <c r="B261" s="89" t="s">
        <v>1290</v>
      </c>
      <c r="C261" s="91">
        <v>0</v>
      </c>
    </row>
    <row r="262" spans="1:3" ht="16.95" customHeight="1">
      <c r="A262" s="89">
        <v>1010599</v>
      </c>
      <c r="B262" s="92" t="s">
        <v>1291</v>
      </c>
      <c r="C262" s="91">
        <v>0</v>
      </c>
    </row>
    <row r="263" spans="1:3" ht="16.95" customHeight="1">
      <c r="A263" s="89">
        <v>10106</v>
      </c>
      <c r="B263" s="92" t="s">
        <v>1292</v>
      </c>
      <c r="C263" s="91">
        <f>SUM(C264,C268:C270)</f>
        <v>1092</v>
      </c>
    </row>
    <row r="264" spans="1:3" ht="16.95" customHeight="1">
      <c r="A264" s="89">
        <v>1010601</v>
      </c>
      <c r="B264" s="92" t="s">
        <v>1293</v>
      </c>
      <c r="C264" s="91">
        <f>SUM(C265:C267)</f>
        <v>1085</v>
      </c>
    </row>
    <row r="265" spans="1:3" ht="16.95" customHeight="1">
      <c r="A265" s="89">
        <v>101060101</v>
      </c>
      <c r="B265" s="89" t="s">
        <v>1294</v>
      </c>
      <c r="C265" s="91">
        <v>0</v>
      </c>
    </row>
    <row r="266" spans="1:3" ht="16.95" customHeight="1">
      <c r="A266" s="89">
        <v>101060102</v>
      </c>
      <c r="B266" s="89" t="s">
        <v>1295</v>
      </c>
      <c r="C266" s="91">
        <v>0</v>
      </c>
    </row>
    <row r="267" spans="1:3" ht="16.95" customHeight="1">
      <c r="A267" s="89">
        <v>101060109</v>
      </c>
      <c r="B267" s="89" t="s">
        <v>1296</v>
      </c>
      <c r="C267" s="91">
        <v>1085</v>
      </c>
    </row>
    <row r="268" spans="1:3" ht="16.95" customHeight="1">
      <c r="A268" s="89">
        <v>1010602</v>
      </c>
      <c r="B268" s="92" t="s">
        <v>1297</v>
      </c>
      <c r="C268" s="91">
        <v>0</v>
      </c>
    </row>
    <row r="269" spans="1:3" ht="16.95" customHeight="1">
      <c r="A269" s="89">
        <v>1010603</v>
      </c>
      <c r="B269" s="92" t="s">
        <v>1298</v>
      </c>
      <c r="C269" s="91">
        <v>0</v>
      </c>
    </row>
    <row r="270" spans="1:3" ht="16.95" customHeight="1">
      <c r="A270" s="89">
        <v>1010620</v>
      </c>
      <c r="B270" s="92" t="s">
        <v>1299</v>
      </c>
      <c r="C270" s="91">
        <v>7</v>
      </c>
    </row>
    <row r="271" spans="1:3" ht="16.95" customHeight="1">
      <c r="A271" s="89">
        <v>10107</v>
      </c>
      <c r="B271" s="92" t="s">
        <v>1300</v>
      </c>
      <c r="C271" s="91">
        <f>SUM(C272:C275)</f>
        <v>3009</v>
      </c>
    </row>
    <row r="272" spans="1:3" ht="16.95" customHeight="1">
      <c r="A272" s="89">
        <v>1010701</v>
      </c>
      <c r="B272" s="92" t="s">
        <v>1301</v>
      </c>
      <c r="C272" s="91">
        <v>0</v>
      </c>
    </row>
    <row r="273" spans="1:3" ht="16.95" customHeight="1">
      <c r="A273" s="89">
        <v>1010702</v>
      </c>
      <c r="B273" s="92" t="s">
        <v>1302</v>
      </c>
      <c r="C273" s="91">
        <v>1031</v>
      </c>
    </row>
    <row r="274" spans="1:3" ht="16.95" customHeight="1">
      <c r="A274" s="89">
        <v>1010719</v>
      </c>
      <c r="B274" s="92" t="s">
        <v>1303</v>
      </c>
      <c r="C274" s="91">
        <v>1960</v>
      </c>
    </row>
    <row r="275" spans="1:3" ht="16.95" customHeight="1">
      <c r="A275" s="89">
        <v>1010720</v>
      </c>
      <c r="B275" s="92" t="s">
        <v>1304</v>
      </c>
      <c r="C275" s="91">
        <v>18</v>
      </c>
    </row>
    <row r="276" spans="1:3" ht="16.95" customHeight="1">
      <c r="A276" s="89">
        <v>10109</v>
      </c>
      <c r="B276" s="92" t="s">
        <v>1305</v>
      </c>
      <c r="C276" s="91">
        <f>SUM(C277,C280:C289)</f>
        <v>2027</v>
      </c>
    </row>
    <row r="277" spans="1:3" ht="16.95" customHeight="1">
      <c r="A277" s="89">
        <v>1010901</v>
      </c>
      <c r="B277" s="92" t="s">
        <v>1306</v>
      </c>
      <c r="C277" s="91">
        <f>SUM(C278:C279)</f>
        <v>138</v>
      </c>
    </row>
    <row r="278" spans="1:3" ht="16.95" customHeight="1">
      <c r="A278" s="89">
        <v>101090101</v>
      </c>
      <c r="B278" s="89" t="s">
        <v>1307</v>
      </c>
      <c r="C278" s="91">
        <v>0</v>
      </c>
    </row>
    <row r="279" spans="1:3" ht="16.95" customHeight="1">
      <c r="A279" s="89">
        <v>101090109</v>
      </c>
      <c r="B279" s="89" t="s">
        <v>1308</v>
      </c>
      <c r="C279" s="91">
        <v>138</v>
      </c>
    </row>
    <row r="280" spans="1:3" ht="16.95" customHeight="1">
      <c r="A280" s="89">
        <v>1010902</v>
      </c>
      <c r="B280" s="92" t="s">
        <v>1309</v>
      </c>
      <c r="C280" s="91">
        <v>2</v>
      </c>
    </row>
    <row r="281" spans="1:3" ht="16.95" customHeight="1">
      <c r="A281" s="89">
        <v>1010903</v>
      </c>
      <c r="B281" s="92" t="s">
        <v>1310</v>
      </c>
      <c r="C281" s="91">
        <v>961</v>
      </c>
    </row>
    <row r="282" spans="1:3" ht="16.95" customHeight="1">
      <c r="A282" s="89">
        <v>1010904</v>
      </c>
      <c r="B282" s="92" t="s">
        <v>1311</v>
      </c>
      <c r="C282" s="91">
        <v>0</v>
      </c>
    </row>
    <row r="283" spans="1:3" ht="16.95" customHeight="1">
      <c r="A283" s="89">
        <v>1010905</v>
      </c>
      <c r="B283" s="92" t="s">
        <v>1312</v>
      </c>
      <c r="C283" s="91">
        <v>11</v>
      </c>
    </row>
    <row r="284" spans="1:3" ht="16.95" customHeight="1">
      <c r="A284" s="89">
        <v>1010906</v>
      </c>
      <c r="B284" s="92" t="s">
        <v>1313</v>
      </c>
      <c r="C284" s="91">
        <v>841</v>
      </c>
    </row>
    <row r="285" spans="1:3" ht="16.95" customHeight="1">
      <c r="A285" s="89">
        <v>1010918</v>
      </c>
      <c r="B285" s="92" t="s">
        <v>1314</v>
      </c>
      <c r="C285" s="91">
        <v>0</v>
      </c>
    </row>
    <row r="286" spans="1:3" ht="16.95" customHeight="1">
      <c r="A286" s="89">
        <v>1010919</v>
      </c>
      <c r="B286" s="92" t="s">
        <v>1315</v>
      </c>
      <c r="C286" s="91">
        <v>52</v>
      </c>
    </row>
    <row r="287" spans="1:3" ht="16.95" customHeight="1">
      <c r="A287" s="89">
        <v>1010920</v>
      </c>
      <c r="B287" s="92" t="s">
        <v>1316</v>
      </c>
      <c r="C287" s="91">
        <v>22</v>
      </c>
    </row>
    <row r="288" spans="1:3" ht="16.95" customHeight="1">
      <c r="A288" s="89">
        <v>1010921</v>
      </c>
      <c r="B288" s="92" t="s">
        <v>1317</v>
      </c>
      <c r="C288" s="91">
        <v>0</v>
      </c>
    </row>
    <row r="289" spans="1:3" ht="16.95" customHeight="1">
      <c r="A289" s="89">
        <v>1010922</v>
      </c>
      <c r="B289" s="92" t="s">
        <v>1318</v>
      </c>
      <c r="C289" s="91">
        <v>0</v>
      </c>
    </row>
    <row r="290" spans="1:3" ht="16.95" customHeight="1">
      <c r="A290" s="89">
        <v>10110</v>
      </c>
      <c r="B290" s="92" t="s">
        <v>1319</v>
      </c>
      <c r="C290" s="91">
        <f>SUM(C291:C298)</f>
        <v>1925</v>
      </c>
    </row>
    <row r="291" spans="1:3" ht="16.95" customHeight="1">
      <c r="A291" s="89">
        <v>1011001</v>
      </c>
      <c r="B291" s="92" t="s">
        <v>1320</v>
      </c>
      <c r="C291" s="91">
        <v>50</v>
      </c>
    </row>
    <row r="292" spans="1:3" ht="16.95" customHeight="1">
      <c r="A292" s="89">
        <v>1011002</v>
      </c>
      <c r="B292" s="92" t="s">
        <v>1321</v>
      </c>
      <c r="C292" s="91">
        <v>2</v>
      </c>
    </row>
    <row r="293" spans="1:3" ht="16.95" customHeight="1">
      <c r="A293" s="89">
        <v>1011003</v>
      </c>
      <c r="B293" s="92" t="s">
        <v>1322</v>
      </c>
      <c r="C293" s="91">
        <v>1104</v>
      </c>
    </row>
    <row r="294" spans="1:3" ht="16.95" customHeight="1">
      <c r="A294" s="89">
        <v>1011004</v>
      </c>
      <c r="B294" s="92" t="s">
        <v>1323</v>
      </c>
      <c r="C294" s="91">
        <v>0</v>
      </c>
    </row>
    <row r="295" spans="1:3" ht="16.95" customHeight="1">
      <c r="A295" s="89">
        <v>1011005</v>
      </c>
      <c r="B295" s="92" t="s">
        <v>1324</v>
      </c>
      <c r="C295" s="91">
        <v>28</v>
      </c>
    </row>
    <row r="296" spans="1:3" ht="16.95" customHeight="1">
      <c r="A296" s="89">
        <v>1011006</v>
      </c>
      <c r="B296" s="92" t="s">
        <v>1325</v>
      </c>
      <c r="C296" s="91">
        <v>591</v>
      </c>
    </row>
    <row r="297" spans="1:3" ht="16.95" customHeight="1">
      <c r="A297" s="89">
        <v>1011019</v>
      </c>
      <c r="B297" s="92" t="s">
        <v>1326</v>
      </c>
      <c r="C297" s="91">
        <v>65</v>
      </c>
    </row>
    <row r="298" spans="1:3" ht="16.95" customHeight="1">
      <c r="A298" s="89">
        <v>1011020</v>
      </c>
      <c r="B298" s="92" t="s">
        <v>1327</v>
      </c>
      <c r="C298" s="91">
        <v>85</v>
      </c>
    </row>
    <row r="299" spans="1:3" ht="16.95" customHeight="1">
      <c r="A299" s="89">
        <v>10111</v>
      </c>
      <c r="B299" s="92" t="s">
        <v>1328</v>
      </c>
      <c r="C299" s="91">
        <f>SUM(C300,C303:C304)</f>
        <v>1601</v>
      </c>
    </row>
    <row r="300" spans="1:3" ht="16.95" customHeight="1">
      <c r="A300" s="89">
        <v>1011101</v>
      </c>
      <c r="B300" s="92" t="s">
        <v>1329</v>
      </c>
      <c r="C300" s="91">
        <f>SUM(C301:C302)</f>
        <v>0</v>
      </c>
    </row>
    <row r="301" spans="1:3" ht="16.95" customHeight="1">
      <c r="A301" s="89">
        <v>101110101</v>
      </c>
      <c r="B301" s="89" t="s">
        <v>1330</v>
      </c>
      <c r="C301" s="91">
        <v>0</v>
      </c>
    </row>
    <row r="302" spans="1:3" ht="16.95" customHeight="1">
      <c r="A302" s="89">
        <v>101110109</v>
      </c>
      <c r="B302" s="89" t="s">
        <v>1331</v>
      </c>
      <c r="C302" s="91">
        <v>0</v>
      </c>
    </row>
    <row r="303" spans="1:3" ht="16.95" customHeight="1">
      <c r="A303" s="89">
        <v>1011119</v>
      </c>
      <c r="B303" s="92" t="s">
        <v>1332</v>
      </c>
      <c r="C303" s="91">
        <v>1588</v>
      </c>
    </row>
    <row r="304" spans="1:3" ht="16.95" customHeight="1">
      <c r="A304" s="89">
        <v>1011120</v>
      </c>
      <c r="B304" s="92" t="s">
        <v>1333</v>
      </c>
      <c r="C304" s="91">
        <v>13</v>
      </c>
    </row>
    <row r="305" spans="1:3" ht="16.95" customHeight="1">
      <c r="A305" s="89">
        <v>10112</v>
      </c>
      <c r="B305" s="92" t="s">
        <v>1334</v>
      </c>
      <c r="C305" s="91">
        <f>SUM(C306:C313)</f>
        <v>3775</v>
      </c>
    </row>
    <row r="306" spans="1:3" ht="16.95" customHeight="1">
      <c r="A306" s="89">
        <v>1011201</v>
      </c>
      <c r="B306" s="92" t="s">
        <v>1335</v>
      </c>
      <c r="C306" s="91">
        <v>102</v>
      </c>
    </row>
    <row r="307" spans="1:3" ht="16.95" customHeight="1">
      <c r="A307" s="89">
        <v>1011202</v>
      </c>
      <c r="B307" s="92" t="s">
        <v>1336</v>
      </c>
      <c r="C307" s="91">
        <v>5</v>
      </c>
    </row>
    <row r="308" spans="1:3" ht="16.95" customHeight="1">
      <c r="A308" s="89">
        <v>1011203</v>
      </c>
      <c r="B308" s="92" t="s">
        <v>1337</v>
      </c>
      <c r="C308" s="91">
        <v>1881</v>
      </c>
    </row>
    <row r="309" spans="1:3" ht="16.95" customHeight="1">
      <c r="A309" s="89">
        <v>1011204</v>
      </c>
      <c r="B309" s="92" t="s">
        <v>1338</v>
      </c>
      <c r="C309" s="91">
        <v>0</v>
      </c>
    </row>
    <row r="310" spans="1:3" ht="16.95" customHeight="1">
      <c r="A310" s="89">
        <v>1011205</v>
      </c>
      <c r="B310" s="92" t="s">
        <v>1339</v>
      </c>
      <c r="C310" s="91">
        <v>1565</v>
      </c>
    </row>
    <row r="311" spans="1:3" ht="16.95" customHeight="1">
      <c r="A311" s="89">
        <v>1011206</v>
      </c>
      <c r="B311" s="92" t="s">
        <v>1340</v>
      </c>
      <c r="C311" s="91">
        <v>100</v>
      </c>
    </row>
    <row r="312" spans="1:3" ht="16.95" customHeight="1">
      <c r="A312" s="89">
        <v>1011219</v>
      </c>
      <c r="B312" s="92" t="s">
        <v>1341</v>
      </c>
      <c r="C312" s="91">
        <v>21</v>
      </c>
    </row>
    <row r="313" spans="1:3" ht="16.95" customHeight="1">
      <c r="A313" s="89">
        <v>1011220</v>
      </c>
      <c r="B313" s="92" t="s">
        <v>1342</v>
      </c>
      <c r="C313" s="91">
        <v>101</v>
      </c>
    </row>
    <row r="314" spans="1:3" ht="16.95" customHeight="1">
      <c r="A314" s="89">
        <v>10113</v>
      </c>
      <c r="B314" s="92" t="s">
        <v>1343</v>
      </c>
      <c r="C314" s="91">
        <f>SUM(C315:C322)</f>
        <v>1010</v>
      </c>
    </row>
    <row r="315" spans="1:3" ht="16.95" customHeight="1">
      <c r="A315" s="89">
        <v>1011301</v>
      </c>
      <c r="B315" s="92" t="s">
        <v>1344</v>
      </c>
      <c r="C315" s="91">
        <v>77</v>
      </c>
    </row>
    <row r="316" spans="1:3" ht="16.95" customHeight="1">
      <c r="A316" s="89">
        <v>1011302</v>
      </c>
      <c r="B316" s="92" t="s">
        <v>1345</v>
      </c>
      <c r="C316" s="91">
        <v>0</v>
      </c>
    </row>
    <row r="317" spans="1:3" ht="16.95" customHeight="1">
      <c r="A317" s="89">
        <v>1011303</v>
      </c>
      <c r="B317" s="92" t="s">
        <v>1346</v>
      </c>
      <c r="C317" s="91">
        <v>458</v>
      </c>
    </row>
    <row r="318" spans="1:3" ht="16.95" customHeight="1">
      <c r="A318" s="89">
        <v>1011304</v>
      </c>
      <c r="B318" s="92" t="s">
        <v>1347</v>
      </c>
      <c r="C318" s="91">
        <v>0</v>
      </c>
    </row>
    <row r="319" spans="1:3" ht="16.95" customHeight="1">
      <c r="A319" s="89">
        <v>1011305</v>
      </c>
      <c r="B319" s="92" t="s">
        <v>1348</v>
      </c>
      <c r="C319" s="91">
        <v>0</v>
      </c>
    </row>
    <row r="320" spans="1:3" ht="16.95" customHeight="1">
      <c r="A320" s="89">
        <v>1011306</v>
      </c>
      <c r="B320" s="92" t="s">
        <v>1349</v>
      </c>
      <c r="C320" s="91">
        <v>321</v>
      </c>
    </row>
    <row r="321" spans="1:3" ht="16.95" customHeight="1">
      <c r="A321" s="89">
        <v>1011319</v>
      </c>
      <c r="B321" s="92" t="s">
        <v>1350</v>
      </c>
      <c r="C321" s="91">
        <v>113</v>
      </c>
    </row>
    <row r="322" spans="1:3" ht="16.95" customHeight="1">
      <c r="A322" s="89">
        <v>1011320</v>
      </c>
      <c r="B322" s="92" t="s">
        <v>1351</v>
      </c>
      <c r="C322" s="91">
        <v>41</v>
      </c>
    </row>
    <row r="323" spans="1:3" ht="16.95" customHeight="1">
      <c r="A323" s="89">
        <v>10114</v>
      </c>
      <c r="B323" s="92" t="s">
        <v>1352</v>
      </c>
      <c r="C323" s="91">
        <f>SUM(C324:C325)</f>
        <v>636</v>
      </c>
    </row>
    <row r="324" spans="1:3" ht="16.95" customHeight="1">
      <c r="A324" s="89">
        <v>1011401</v>
      </c>
      <c r="B324" s="92" t="s">
        <v>1353</v>
      </c>
      <c r="C324" s="91">
        <v>633</v>
      </c>
    </row>
    <row r="325" spans="1:3" ht="16.95" customHeight="1">
      <c r="A325" s="89">
        <v>1011420</v>
      </c>
      <c r="B325" s="92" t="s">
        <v>1354</v>
      </c>
      <c r="C325" s="91">
        <v>3</v>
      </c>
    </row>
    <row r="326" spans="1:3" ht="16.95" customHeight="1">
      <c r="A326" s="89">
        <v>10115</v>
      </c>
      <c r="B326" s="92" t="s">
        <v>1355</v>
      </c>
      <c r="C326" s="91">
        <f>SUM(C327:C328)</f>
        <v>0</v>
      </c>
    </row>
    <row r="327" spans="1:3" ht="16.95" customHeight="1">
      <c r="A327" s="89">
        <v>1011501</v>
      </c>
      <c r="B327" s="92" t="s">
        <v>1356</v>
      </c>
      <c r="C327" s="91">
        <v>0</v>
      </c>
    </row>
    <row r="328" spans="1:3" ht="16.95" customHeight="1">
      <c r="A328" s="89">
        <v>1011520</v>
      </c>
      <c r="B328" s="92" t="s">
        <v>1357</v>
      </c>
      <c r="C328" s="91">
        <v>0</v>
      </c>
    </row>
    <row r="329" spans="1:3" ht="16.95" customHeight="1">
      <c r="A329" s="89">
        <v>10116</v>
      </c>
      <c r="B329" s="92" t="s">
        <v>1358</v>
      </c>
      <c r="C329" s="91">
        <f>SUM(C330:C331)</f>
        <v>0</v>
      </c>
    </row>
    <row r="330" spans="1:3" ht="16.95" customHeight="1">
      <c r="A330" s="89">
        <v>1011601</v>
      </c>
      <c r="B330" s="92" t="s">
        <v>1359</v>
      </c>
      <c r="C330" s="91">
        <v>0</v>
      </c>
    </row>
    <row r="331" spans="1:3" ht="16.95" customHeight="1">
      <c r="A331" s="89">
        <v>1011620</v>
      </c>
      <c r="B331" s="92" t="s">
        <v>1360</v>
      </c>
      <c r="C331" s="91">
        <v>0</v>
      </c>
    </row>
    <row r="332" spans="1:3" ht="16.95" customHeight="1">
      <c r="A332" s="89">
        <v>10117</v>
      </c>
      <c r="B332" s="92" t="s">
        <v>1361</v>
      </c>
      <c r="C332" s="91">
        <f>SUM(C333,C337,C341:C342)</f>
        <v>0</v>
      </c>
    </row>
    <row r="333" spans="1:3" ht="16.95" customHeight="1">
      <c r="A333" s="89">
        <v>1011701</v>
      </c>
      <c r="B333" s="92" t="s">
        <v>1362</v>
      </c>
      <c r="C333" s="91">
        <f>SUM(C334:C336)</f>
        <v>0</v>
      </c>
    </row>
    <row r="334" spans="1:3" ht="16.95" customHeight="1">
      <c r="A334" s="89">
        <v>101170101</v>
      </c>
      <c r="B334" s="89" t="s">
        <v>1363</v>
      </c>
      <c r="C334" s="91">
        <v>0</v>
      </c>
    </row>
    <row r="335" spans="1:3" ht="16.95" customHeight="1">
      <c r="A335" s="89">
        <v>101170102</v>
      </c>
      <c r="B335" s="89" t="s">
        <v>1364</v>
      </c>
      <c r="C335" s="91">
        <v>0</v>
      </c>
    </row>
    <row r="336" spans="1:3" ht="16.95" customHeight="1">
      <c r="A336" s="89">
        <v>101170103</v>
      </c>
      <c r="B336" s="89" t="s">
        <v>1365</v>
      </c>
      <c r="C336" s="91">
        <v>0</v>
      </c>
    </row>
    <row r="337" spans="1:3" ht="16.95" customHeight="1">
      <c r="A337" s="89">
        <v>1011703</v>
      </c>
      <c r="B337" s="92" t="s">
        <v>1366</v>
      </c>
      <c r="C337" s="91">
        <f>SUM(C338:C340)</f>
        <v>0</v>
      </c>
    </row>
    <row r="338" spans="1:3" ht="16.95" customHeight="1">
      <c r="A338" s="89">
        <v>101170301</v>
      </c>
      <c r="B338" s="89" t="s">
        <v>1367</v>
      </c>
      <c r="C338" s="91">
        <v>0</v>
      </c>
    </row>
    <row r="339" spans="1:3" ht="16.95" customHeight="1">
      <c r="A339" s="89">
        <v>101170302</v>
      </c>
      <c r="B339" s="89" t="s">
        <v>1368</v>
      </c>
      <c r="C339" s="91">
        <v>0</v>
      </c>
    </row>
    <row r="340" spans="1:3" ht="16.95" customHeight="1">
      <c r="A340" s="89">
        <v>101170303</v>
      </c>
      <c r="B340" s="89" t="s">
        <v>1369</v>
      </c>
      <c r="C340" s="91">
        <v>0</v>
      </c>
    </row>
    <row r="341" spans="1:3" ht="16.95" customHeight="1">
      <c r="A341" s="89">
        <v>1011720</v>
      </c>
      <c r="B341" s="92" t="s">
        <v>1370</v>
      </c>
      <c r="C341" s="91">
        <v>0</v>
      </c>
    </row>
    <row r="342" spans="1:3" ht="16.95" customHeight="1">
      <c r="A342" s="89">
        <v>1011721</v>
      </c>
      <c r="B342" s="92" t="s">
        <v>1371</v>
      </c>
      <c r="C342" s="91">
        <v>0</v>
      </c>
    </row>
    <row r="343" spans="1:3" ht="16.95" customHeight="1">
      <c r="A343" s="89">
        <v>10118</v>
      </c>
      <c r="B343" s="92" t="s">
        <v>1372</v>
      </c>
      <c r="C343" s="91">
        <f>SUM(C344:C346)</f>
        <v>18</v>
      </c>
    </row>
    <row r="344" spans="1:3" ht="16.95" customHeight="1">
      <c r="A344" s="89">
        <v>1011801</v>
      </c>
      <c r="B344" s="92" t="s">
        <v>1373</v>
      </c>
      <c r="C344" s="91">
        <v>18</v>
      </c>
    </row>
    <row r="345" spans="1:3" ht="16.95" customHeight="1">
      <c r="A345" s="89">
        <v>1011802</v>
      </c>
      <c r="B345" s="92" t="s">
        <v>1374</v>
      </c>
      <c r="C345" s="91">
        <v>0</v>
      </c>
    </row>
    <row r="346" spans="1:3" ht="16.95" customHeight="1">
      <c r="A346" s="89">
        <v>1011820</v>
      </c>
      <c r="B346" s="92" t="s">
        <v>1375</v>
      </c>
      <c r="C346" s="91">
        <v>0</v>
      </c>
    </row>
    <row r="347" spans="1:3" ht="16.95" customHeight="1">
      <c r="A347" s="89">
        <v>10119</v>
      </c>
      <c r="B347" s="92" t="s">
        <v>1376</v>
      </c>
      <c r="C347" s="91">
        <f>SUM(C348:C349)</f>
        <v>940</v>
      </c>
    </row>
    <row r="348" spans="1:3" ht="16.95" customHeight="1">
      <c r="A348" s="89">
        <v>1011901</v>
      </c>
      <c r="B348" s="92" t="s">
        <v>1377</v>
      </c>
      <c r="C348" s="91">
        <v>940</v>
      </c>
    </row>
    <row r="349" spans="1:3" ht="16.95" customHeight="1">
      <c r="A349" s="89">
        <v>1011920</v>
      </c>
      <c r="B349" s="92" t="s">
        <v>1378</v>
      </c>
      <c r="C349" s="91">
        <v>0</v>
      </c>
    </row>
    <row r="350" spans="1:3" ht="16.95" customHeight="1">
      <c r="A350" s="89">
        <v>10120</v>
      </c>
      <c r="B350" s="92" t="s">
        <v>1379</v>
      </c>
      <c r="C350" s="91">
        <f>SUM(C351:C352)</f>
        <v>0</v>
      </c>
    </row>
    <row r="351" spans="1:3" ht="16.95" customHeight="1">
      <c r="A351" s="89">
        <v>1012001</v>
      </c>
      <c r="B351" s="92" t="s">
        <v>1380</v>
      </c>
      <c r="C351" s="91">
        <v>0</v>
      </c>
    </row>
    <row r="352" spans="1:3" ht="16.95" customHeight="1">
      <c r="A352" s="89">
        <v>1012020</v>
      </c>
      <c r="B352" s="92" t="s">
        <v>1381</v>
      </c>
      <c r="C352" s="91">
        <v>0</v>
      </c>
    </row>
    <row r="353" spans="1:3" ht="16.95" customHeight="1">
      <c r="A353" s="89">
        <v>10121</v>
      </c>
      <c r="B353" s="92" t="s">
        <v>1382</v>
      </c>
      <c r="C353" s="91">
        <f>C354+C355</f>
        <v>636</v>
      </c>
    </row>
    <row r="354" spans="1:3" ht="16.95" customHeight="1">
      <c r="A354" s="89">
        <v>1012101</v>
      </c>
      <c r="B354" s="92" t="s">
        <v>1383</v>
      </c>
      <c r="C354" s="91">
        <v>633</v>
      </c>
    </row>
    <row r="355" spans="1:3" ht="16.95" customHeight="1">
      <c r="A355" s="89">
        <v>1012120</v>
      </c>
      <c r="B355" s="92" t="s">
        <v>1384</v>
      </c>
      <c r="C355" s="91">
        <v>3</v>
      </c>
    </row>
    <row r="356" spans="1:3" ht="16.95" customHeight="1">
      <c r="A356" s="89">
        <v>10199</v>
      </c>
      <c r="B356" s="92" t="s">
        <v>1385</v>
      </c>
      <c r="C356" s="91">
        <v>2</v>
      </c>
    </row>
    <row r="357" spans="1:3" ht="16.95" customHeight="1">
      <c r="A357" s="89">
        <v>103</v>
      </c>
      <c r="B357" s="92" t="s">
        <v>938</v>
      </c>
      <c r="C357" s="91">
        <f>SUM(C358,C380,C595,C626,C645,C694,C697,C703)</f>
        <v>20064</v>
      </c>
    </row>
    <row r="358" spans="1:3" ht="16.95" customHeight="1">
      <c r="A358" s="89">
        <v>10302</v>
      </c>
      <c r="B358" s="92" t="s">
        <v>1386</v>
      </c>
      <c r="C358" s="91">
        <f>SUM(C359,C366:C377)</f>
        <v>4621</v>
      </c>
    </row>
    <row r="359" spans="1:3" ht="16.95" customHeight="1">
      <c r="A359" s="89">
        <v>1030203</v>
      </c>
      <c r="B359" s="92" t="s">
        <v>1387</v>
      </c>
      <c r="C359" s="91">
        <f>SUM(C360:C365)</f>
        <v>3021</v>
      </c>
    </row>
    <row r="360" spans="1:3" ht="16.95" customHeight="1">
      <c r="A360" s="89">
        <v>103020301</v>
      </c>
      <c r="B360" s="89" t="s">
        <v>1388</v>
      </c>
      <c r="C360" s="91">
        <v>3021</v>
      </c>
    </row>
    <row r="361" spans="1:3" ht="16.95" customHeight="1">
      <c r="A361" s="89">
        <v>103020302</v>
      </c>
      <c r="B361" s="89" t="s">
        <v>1389</v>
      </c>
      <c r="C361" s="91">
        <v>0</v>
      </c>
    </row>
    <row r="362" spans="1:3" ht="16.95" customHeight="1">
      <c r="A362" s="89">
        <v>103020303</v>
      </c>
      <c r="B362" s="89" t="s">
        <v>1390</v>
      </c>
      <c r="C362" s="91">
        <v>0</v>
      </c>
    </row>
    <row r="363" spans="1:3" ht="16.95" customHeight="1">
      <c r="A363" s="89">
        <v>103020304</v>
      </c>
      <c r="B363" s="89" t="s">
        <v>1391</v>
      </c>
      <c r="C363" s="91">
        <v>0</v>
      </c>
    </row>
    <row r="364" spans="1:3" ht="16.95" customHeight="1">
      <c r="A364" s="89">
        <v>103020305</v>
      </c>
      <c r="B364" s="89" t="s">
        <v>1392</v>
      </c>
      <c r="C364" s="91">
        <v>0</v>
      </c>
    </row>
    <row r="365" spans="1:3" ht="16.95" customHeight="1">
      <c r="A365" s="89">
        <v>103020399</v>
      </c>
      <c r="B365" s="89" t="s">
        <v>1393</v>
      </c>
      <c r="C365" s="91">
        <v>0</v>
      </c>
    </row>
    <row r="366" spans="1:3" ht="16.95" customHeight="1">
      <c r="A366" s="89">
        <v>1030205</v>
      </c>
      <c r="B366" s="92" t="s">
        <v>1394</v>
      </c>
      <c r="C366" s="91">
        <v>0</v>
      </c>
    </row>
    <row r="367" spans="1:3" ht="16.95" customHeight="1">
      <c r="A367" s="89">
        <v>1030210</v>
      </c>
      <c r="B367" s="92" t="s">
        <v>1395</v>
      </c>
      <c r="C367" s="91">
        <v>0</v>
      </c>
    </row>
    <row r="368" spans="1:3" ht="16.95" customHeight="1">
      <c r="A368" s="89">
        <v>1030212</v>
      </c>
      <c r="B368" s="92" t="s">
        <v>1396</v>
      </c>
      <c r="C368" s="91">
        <v>0</v>
      </c>
    </row>
    <row r="369" spans="1:3" ht="16.95" customHeight="1">
      <c r="A369" s="89">
        <v>1030216</v>
      </c>
      <c r="B369" s="92" t="s">
        <v>1397</v>
      </c>
      <c r="C369" s="91">
        <v>1351</v>
      </c>
    </row>
    <row r="370" spans="1:3" ht="16.95" customHeight="1">
      <c r="A370" s="89">
        <v>1030217</v>
      </c>
      <c r="B370" s="92" t="s">
        <v>1398</v>
      </c>
      <c r="C370" s="91">
        <v>0</v>
      </c>
    </row>
    <row r="371" spans="1:3" ht="16.95" customHeight="1">
      <c r="A371" s="89">
        <v>1030218</v>
      </c>
      <c r="B371" s="92" t="s">
        <v>1399</v>
      </c>
      <c r="C371" s="91">
        <v>227</v>
      </c>
    </row>
    <row r="372" spans="1:3" ht="16.95" customHeight="1">
      <c r="A372" s="89">
        <v>1030219</v>
      </c>
      <c r="B372" s="92" t="s">
        <v>1400</v>
      </c>
      <c r="C372" s="91">
        <v>0</v>
      </c>
    </row>
    <row r="373" spans="1:3" ht="16.95" customHeight="1">
      <c r="A373" s="89">
        <v>1030220</v>
      </c>
      <c r="B373" s="92" t="s">
        <v>1401</v>
      </c>
      <c r="C373" s="91">
        <v>0</v>
      </c>
    </row>
    <row r="374" spans="1:3" ht="16.95" customHeight="1">
      <c r="A374" s="89">
        <v>1030222</v>
      </c>
      <c r="B374" s="92" t="s">
        <v>1402</v>
      </c>
      <c r="C374" s="91">
        <v>22</v>
      </c>
    </row>
    <row r="375" spans="1:3" ht="16.95" customHeight="1">
      <c r="A375" s="89">
        <v>1030223</v>
      </c>
      <c r="B375" s="92" t="s">
        <v>1403</v>
      </c>
      <c r="C375" s="91">
        <v>0</v>
      </c>
    </row>
    <row r="376" spans="1:3" ht="16.95" customHeight="1">
      <c r="A376" s="89">
        <v>1030224</v>
      </c>
      <c r="B376" s="92" t="s">
        <v>1404</v>
      </c>
      <c r="C376" s="91">
        <v>0</v>
      </c>
    </row>
    <row r="377" spans="1:3" ht="16.95" customHeight="1">
      <c r="A377" s="89">
        <v>1030299</v>
      </c>
      <c r="B377" s="92" t="s">
        <v>1405</v>
      </c>
      <c r="C377" s="91">
        <f>C378+C379</f>
        <v>0</v>
      </c>
    </row>
    <row r="378" spans="1:3" ht="16.95" customHeight="1">
      <c r="A378" s="89">
        <v>103029901</v>
      </c>
      <c r="B378" s="89" t="s">
        <v>1406</v>
      </c>
      <c r="C378" s="91">
        <v>0</v>
      </c>
    </row>
    <row r="379" spans="1:3" ht="16.95" customHeight="1">
      <c r="A379" s="89">
        <v>103029999</v>
      </c>
      <c r="B379" s="89" t="s">
        <v>1407</v>
      </c>
      <c r="C379" s="91">
        <v>0</v>
      </c>
    </row>
    <row r="380" spans="1:3" ht="16.95" customHeight="1">
      <c r="A380" s="89">
        <v>10304</v>
      </c>
      <c r="B380" s="92" t="s">
        <v>1408</v>
      </c>
      <c r="C380" s="91">
        <f>C381+C398+C402+C405+C410+C412+C415+C417+C419+C422+C425+C428+C430+C441+C444+C446+C448+C450+C452+C454+C457+C462+C464+C469+C471+C475+C477+C480+C486+C492+C498+C501+C504+C507+C509+C512+C519+C524+C532+C534+C538+C547+C551+C555+C559+C564+C568+C572+C574+C577+C579+C581+C585+C588+C590+C593</f>
        <v>2889</v>
      </c>
    </row>
    <row r="381" spans="1:3" ht="16.95" customHeight="1">
      <c r="A381" s="89">
        <v>1030401</v>
      </c>
      <c r="B381" s="92" t="s">
        <v>1409</v>
      </c>
      <c r="C381" s="91">
        <f>SUM(C382:C397)</f>
        <v>8</v>
      </c>
    </row>
    <row r="382" spans="1:3" ht="16.95" customHeight="1">
      <c r="A382" s="89">
        <v>103040101</v>
      </c>
      <c r="B382" s="89" t="s">
        <v>1410</v>
      </c>
      <c r="C382" s="91">
        <v>0</v>
      </c>
    </row>
    <row r="383" spans="1:3" ht="16.95" customHeight="1">
      <c r="A383" s="89">
        <v>103040102</v>
      </c>
      <c r="B383" s="89" t="s">
        <v>1411</v>
      </c>
      <c r="C383" s="91">
        <v>0</v>
      </c>
    </row>
    <row r="384" spans="1:3" ht="16.95" customHeight="1">
      <c r="A384" s="89">
        <v>103040103</v>
      </c>
      <c r="B384" s="89" t="s">
        <v>1412</v>
      </c>
      <c r="C384" s="91">
        <v>5</v>
      </c>
    </row>
    <row r="385" spans="1:3" ht="16.95" customHeight="1">
      <c r="A385" s="89">
        <v>103040104</v>
      </c>
      <c r="B385" s="89" t="s">
        <v>1413</v>
      </c>
      <c r="C385" s="91">
        <v>0</v>
      </c>
    </row>
    <row r="386" spans="1:3" ht="16.95" customHeight="1">
      <c r="A386" s="89">
        <v>103040109</v>
      </c>
      <c r="B386" s="89" t="s">
        <v>1414</v>
      </c>
      <c r="C386" s="91">
        <v>0</v>
      </c>
    </row>
    <row r="387" spans="1:3" ht="16.95" customHeight="1">
      <c r="A387" s="89">
        <v>103040110</v>
      </c>
      <c r="B387" s="89" t="s">
        <v>1415</v>
      </c>
      <c r="C387" s="91">
        <v>3</v>
      </c>
    </row>
    <row r="388" spans="1:3" ht="16.95" customHeight="1">
      <c r="A388" s="89">
        <v>103040111</v>
      </c>
      <c r="B388" s="89" t="s">
        <v>1416</v>
      </c>
      <c r="C388" s="91">
        <v>0</v>
      </c>
    </row>
    <row r="389" spans="1:3" ht="16.95" customHeight="1">
      <c r="A389" s="89">
        <v>103040112</v>
      </c>
      <c r="B389" s="89" t="s">
        <v>1417</v>
      </c>
      <c r="C389" s="91">
        <v>0</v>
      </c>
    </row>
    <row r="390" spans="1:3" ht="16.95" customHeight="1">
      <c r="A390" s="89">
        <v>103040113</v>
      </c>
      <c r="B390" s="89" t="s">
        <v>1418</v>
      </c>
      <c r="C390" s="91">
        <v>0</v>
      </c>
    </row>
    <row r="391" spans="1:3" ht="16.95" customHeight="1">
      <c r="A391" s="89">
        <v>103040116</v>
      </c>
      <c r="B391" s="89" t="s">
        <v>1419</v>
      </c>
      <c r="C391" s="91">
        <v>0</v>
      </c>
    </row>
    <row r="392" spans="1:3" ht="16.95" customHeight="1">
      <c r="A392" s="89">
        <v>103040117</v>
      </c>
      <c r="B392" s="89" t="s">
        <v>1420</v>
      </c>
      <c r="C392" s="91">
        <v>0</v>
      </c>
    </row>
    <row r="393" spans="1:3" ht="16.95" customHeight="1">
      <c r="A393" s="89">
        <v>103040120</v>
      </c>
      <c r="B393" s="89" t="s">
        <v>1421</v>
      </c>
      <c r="C393" s="91">
        <v>0</v>
      </c>
    </row>
    <row r="394" spans="1:3" ht="16.95" customHeight="1">
      <c r="A394" s="89">
        <v>103040121</v>
      </c>
      <c r="B394" s="89" t="s">
        <v>1422</v>
      </c>
      <c r="C394" s="91">
        <v>0</v>
      </c>
    </row>
    <row r="395" spans="1:3" ht="16.95" customHeight="1">
      <c r="A395" s="89">
        <v>103040122</v>
      </c>
      <c r="B395" s="89" t="s">
        <v>1423</v>
      </c>
      <c r="C395" s="91">
        <v>0</v>
      </c>
    </row>
    <row r="396" spans="1:3" ht="16.95" customHeight="1">
      <c r="A396" s="89">
        <v>103040123</v>
      </c>
      <c r="B396" s="89" t="s">
        <v>1424</v>
      </c>
      <c r="C396" s="91">
        <v>0</v>
      </c>
    </row>
    <row r="397" spans="1:3" ht="16.95" customHeight="1">
      <c r="A397" s="89">
        <v>103040150</v>
      </c>
      <c r="B397" s="89" t="s">
        <v>1425</v>
      </c>
      <c r="C397" s="91">
        <v>0</v>
      </c>
    </row>
    <row r="398" spans="1:3" ht="16.95" customHeight="1">
      <c r="A398" s="89">
        <v>1030402</v>
      </c>
      <c r="B398" s="92" t="s">
        <v>1426</v>
      </c>
      <c r="C398" s="91">
        <f>SUM(C399:C401)</f>
        <v>0</v>
      </c>
    </row>
    <row r="399" spans="1:3" ht="16.95" customHeight="1">
      <c r="A399" s="89">
        <v>103040201</v>
      </c>
      <c r="B399" s="89" t="s">
        <v>1427</v>
      </c>
      <c r="C399" s="91">
        <v>0</v>
      </c>
    </row>
    <row r="400" spans="1:3" ht="16.95" customHeight="1">
      <c r="A400" s="89">
        <v>103040202</v>
      </c>
      <c r="B400" s="89" t="s">
        <v>1428</v>
      </c>
      <c r="C400" s="91">
        <v>0</v>
      </c>
    </row>
    <row r="401" spans="1:3" ht="16.95" customHeight="1">
      <c r="A401" s="89">
        <v>103040250</v>
      </c>
      <c r="B401" s="89" t="s">
        <v>1429</v>
      </c>
      <c r="C401" s="91">
        <v>0</v>
      </c>
    </row>
    <row r="402" spans="1:3" ht="16.95" customHeight="1">
      <c r="A402" s="89">
        <v>1030403</v>
      </c>
      <c r="B402" s="92" t="s">
        <v>1430</v>
      </c>
      <c r="C402" s="91">
        <f>SUM(C403:C404)</f>
        <v>0</v>
      </c>
    </row>
    <row r="403" spans="1:3" ht="16.95" customHeight="1">
      <c r="A403" s="89">
        <v>103040305</v>
      </c>
      <c r="B403" s="89" t="s">
        <v>1431</v>
      </c>
      <c r="C403" s="91">
        <v>0</v>
      </c>
    </row>
    <row r="404" spans="1:3" ht="16.95" customHeight="1">
      <c r="A404" s="89">
        <v>103040350</v>
      </c>
      <c r="B404" s="89" t="s">
        <v>1432</v>
      </c>
      <c r="C404" s="91">
        <v>0</v>
      </c>
    </row>
    <row r="405" spans="1:3" ht="16.95" customHeight="1">
      <c r="A405" s="89">
        <v>1030404</v>
      </c>
      <c r="B405" s="92" t="s">
        <v>1433</v>
      </c>
      <c r="C405" s="91">
        <f>SUM(C406:C409)</f>
        <v>0</v>
      </c>
    </row>
    <row r="406" spans="1:3" ht="16.95" customHeight="1">
      <c r="A406" s="89">
        <v>103040402</v>
      </c>
      <c r="B406" s="89" t="s">
        <v>1434</v>
      </c>
      <c r="C406" s="91">
        <v>0</v>
      </c>
    </row>
    <row r="407" spans="1:3" ht="16.95" customHeight="1">
      <c r="A407" s="89">
        <v>103040403</v>
      </c>
      <c r="B407" s="89" t="s">
        <v>1435</v>
      </c>
      <c r="C407" s="91">
        <v>0</v>
      </c>
    </row>
    <row r="408" spans="1:3" ht="16.95" customHeight="1">
      <c r="A408" s="89">
        <v>103040404</v>
      </c>
      <c r="B408" s="89" t="s">
        <v>1436</v>
      </c>
      <c r="C408" s="91">
        <v>0</v>
      </c>
    </row>
    <row r="409" spans="1:3" ht="16.95" customHeight="1">
      <c r="A409" s="89">
        <v>103040450</v>
      </c>
      <c r="B409" s="89" t="s">
        <v>1437</v>
      </c>
      <c r="C409" s="91">
        <v>0</v>
      </c>
    </row>
    <row r="410" spans="1:3" ht="16.95" customHeight="1">
      <c r="A410" s="89">
        <v>1030406</v>
      </c>
      <c r="B410" s="92" t="s">
        <v>1438</v>
      </c>
      <c r="C410" s="91">
        <f>C411</f>
        <v>0</v>
      </c>
    </row>
    <row r="411" spans="1:3" ht="16.95" customHeight="1">
      <c r="A411" s="89">
        <v>103040650</v>
      </c>
      <c r="B411" s="89" t="s">
        <v>1439</v>
      </c>
      <c r="C411" s="91">
        <v>0</v>
      </c>
    </row>
    <row r="412" spans="1:3" ht="16.95" customHeight="1">
      <c r="A412" s="89">
        <v>1030407</v>
      </c>
      <c r="B412" s="92" t="s">
        <v>1440</v>
      </c>
      <c r="C412" s="91">
        <f>SUM(C413:C414)</f>
        <v>9</v>
      </c>
    </row>
    <row r="413" spans="1:3" ht="16.95" customHeight="1">
      <c r="A413" s="89">
        <v>103040702</v>
      </c>
      <c r="B413" s="89" t="s">
        <v>1441</v>
      </c>
      <c r="C413" s="91">
        <v>0</v>
      </c>
    </row>
    <row r="414" spans="1:3" ht="16.95" customHeight="1">
      <c r="A414" s="89">
        <v>103040750</v>
      </c>
      <c r="B414" s="89" t="s">
        <v>1442</v>
      </c>
      <c r="C414" s="91">
        <v>9</v>
      </c>
    </row>
    <row r="415" spans="1:3" ht="16.95" customHeight="1">
      <c r="A415" s="89">
        <v>1030408</v>
      </c>
      <c r="B415" s="92" t="s">
        <v>1443</v>
      </c>
      <c r="C415" s="91">
        <f>C416</f>
        <v>0</v>
      </c>
    </row>
    <row r="416" spans="1:3" ht="16.95" customHeight="1">
      <c r="A416" s="89">
        <v>103040850</v>
      </c>
      <c r="B416" s="89" t="s">
        <v>1444</v>
      </c>
      <c r="C416" s="91">
        <v>0</v>
      </c>
    </row>
    <row r="417" spans="1:3" ht="16.95" customHeight="1">
      <c r="A417" s="89">
        <v>1030409</v>
      </c>
      <c r="B417" s="92" t="s">
        <v>1445</v>
      </c>
      <c r="C417" s="91">
        <f>C418</f>
        <v>0</v>
      </c>
    </row>
    <row r="418" spans="1:3" ht="16.95" customHeight="1">
      <c r="A418" s="89">
        <v>103040950</v>
      </c>
      <c r="B418" s="89" t="s">
        <v>1446</v>
      </c>
      <c r="C418" s="91">
        <v>0</v>
      </c>
    </row>
    <row r="419" spans="1:3" ht="16.95" customHeight="1">
      <c r="A419" s="89">
        <v>1030410</v>
      </c>
      <c r="B419" s="92" t="s">
        <v>1447</v>
      </c>
      <c r="C419" s="91">
        <f>SUM(C420:C421)</f>
        <v>0</v>
      </c>
    </row>
    <row r="420" spans="1:3" ht="16.95" customHeight="1">
      <c r="A420" s="89">
        <v>103041001</v>
      </c>
      <c r="B420" s="89" t="s">
        <v>1441</v>
      </c>
      <c r="C420" s="91">
        <v>0</v>
      </c>
    </row>
    <row r="421" spans="1:3" ht="16.95" customHeight="1">
      <c r="A421" s="89">
        <v>103041050</v>
      </c>
      <c r="B421" s="89" t="s">
        <v>1448</v>
      </c>
      <c r="C421" s="91">
        <v>0</v>
      </c>
    </row>
    <row r="422" spans="1:3" ht="16.95" customHeight="1">
      <c r="A422" s="89">
        <v>1030413</v>
      </c>
      <c r="B422" s="92" t="s">
        <v>1449</v>
      </c>
      <c r="C422" s="91">
        <f>SUM(C423:C424)</f>
        <v>0</v>
      </c>
    </row>
    <row r="423" spans="1:3" ht="16.95" customHeight="1">
      <c r="A423" s="89">
        <v>103041303</v>
      </c>
      <c r="B423" s="89" t="s">
        <v>1450</v>
      </c>
      <c r="C423" s="91">
        <v>0</v>
      </c>
    </row>
    <row r="424" spans="1:3" ht="16.95" customHeight="1">
      <c r="A424" s="89">
        <v>103041350</v>
      </c>
      <c r="B424" s="89" t="s">
        <v>1451</v>
      </c>
      <c r="C424" s="91">
        <v>0</v>
      </c>
    </row>
    <row r="425" spans="1:3" ht="16.95" customHeight="1">
      <c r="A425" s="89">
        <v>1030414</v>
      </c>
      <c r="B425" s="92" t="s">
        <v>1452</v>
      </c>
      <c r="C425" s="91">
        <f>SUM(C426:C427)</f>
        <v>0</v>
      </c>
    </row>
    <row r="426" spans="1:3" ht="16.95" customHeight="1">
      <c r="A426" s="89">
        <v>103041403</v>
      </c>
      <c r="B426" s="89" t="s">
        <v>1453</v>
      </c>
      <c r="C426" s="91">
        <v>0</v>
      </c>
    </row>
    <row r="427" spans="1:3" ht="16.95" customHeight="1">
      <c r="A427" s="89">
        <v>103041450</v>
      </c>
      <c r="B427" s="89" t="s">
        <v>1454</v>
      </c>
      <c r="C427" s="91">
        <v>0</v>
      </c>
    </row>
    <row r="428" spans="1:3" ht="16.95" customHeight="1">
      <c r="A428" s="89">
        <v>1030415</v>
      </c>
      <c r="B428" s="92" t="s">
        <v>1455</v>
      </c>
      <c r="C428" s="91">
        <f>C429</f>
        <v>0</v>
      </c>
    </row>
    <row r="429" spans="1:3" ht="16.95" customHeight="1">
      <c r="A429" s="89">
        <v>103041550</v>
      </c>
      <c r="B429" s="89" t="s">
        <v>1456</v>
      </c>
      <c r="C429" s="91">
        <v>0</v>
      </c>
    </row>
    <row r="430" spans="1:3" ht="16.95" customHeight="1">
      <c r="A430" s="89">
        <v>1030416</v>
      </c>
      <c r="B430" s="92" t="s">
        <v>1457</v>
      </c>
      <c r="C430" s="91">
        <f>SUM(C431:C440)</f>
        <v>0</v>
      </c>
    </row>
    <row r="431" spans="1:3" ht="16.95" customHeight="1">
      <c r="A431" s="89">
        <v>103041601</v>
      </c>
      <c r="B431" s="89" t="s">
        <v>1458</v>
      </c>
      <c r="C431" s="91">
        <v>0</v>
      </c>
    </row>
    <row r="432" spans="1:3" ht="16.95" customHeight="1">
      <c r="A432" s="89">
        <v>103041602</v>
      </c>
      <c r="B432" s="89" t="s">
        <v>1459</v>
      </c>
      <c r="C432" s="91">
        <v>0</v>
      </c>
    </row>
    <row r="433" spans="1:3" ht="16.95" customHeight="1">
      <c r="A433" s="89">
        <v>103041603</v>
      </c>
      <c r="B433" s="89" t="s">
        <v>1460</v>
      </c>
      <c r="C433" s="91">
        <v>0</v>
      </c>
    </row>
    <row r="434" spans="1:3" ht="16.95" customHeight="1">
      <c r="A434" s="89">
        <v>103041604</v>
      </c>
      <c r="B434" s="89" t="s">
        <v>1461</v>
      </c>
      <c r="C434" s="91">
        <v>0</v>
      </c>
    </row>
    <row r="435" spans="1:3" ht="16.95" customHeight="1">
      <c r="A435" s="89">
        <v>103041605</v>
      </c>
      <c r="B435" s="89" t="s">
        <v>1462</v>
      </c>
      <c r="C435" s="91">
        <v>0</v>
      </c>
    </row>
    <row r="436" spans="1:3" ht="16.95" customHeight="1">
      <c r="A436" s="89">
        <v>103041607</v>
      </c>
      <c r="B436" s="89" t="s">
        <v>1463</v>
      </c>
      <c r="C436" s="91">
        <v>0</v>
      </c>
    </row>
    <row r="437" spans="1:3" ht="16.95" customHeight="1">
      <c r="A437" s="89">
        <v>103041608</v>
      </c>
      <c r="B437" s="89" t="s">
        <v>1441</v>
      </c>
      <c r="C437" s="91">
        <v>0</v>
      </c>
    </row>
    <row r="438" spans="1:3" ht="16.95" customHeight="1">
      <c r="A438" s="89">
        <v>103041616</v>
      </c>
      <c r="B438" s="89" t="s">
        <v>1464</v>
      </c>
      <c r="C438" s="91">
        <v>0</v>
      </c>
    </row>
    <row r="439" spans="1:3" ht="16.95" customHeight="1">
      <c r="A439" s="89">
        <v>103041617</v>
      </c>
      <c r="B439" s="89" t="s">
        <v>1465</v>
      </c>
      <c r="C439" s="91">
        <v>0</v>
      </c>
    </row>
    <row r="440" spans="1:3" ht="16.95" customHeight="1">
      <c r="A440" s="89">
        <v>103041650</v>
      </c>
      <c r="B440" s="89" t="s">
        <v>1466</v>
      </c>
      <c r="C440" s="91">
        <v>0</v>
      </c>
    </row>
    <row r="441" spans="1:3" ht="16.95" customHeight="1">
      <c r="A441" s="89">
        <v>1030417</v>
      </c>
      <c r="B441" s="92" t="s">
        <v>1467</v>
      </c>
      <c r="C441" s="91">
        <f>SUM(C442:C443)</f>
        <v>0</v>
      </c>
    </row>
    <row r="442" spans="1:3" ht="16.95" customHeight="1">
      <c r="A442" s="89">
        <v>103041704</v>
      </c>
      <c r="B442" s="89" t="s">
        <v>1441</v>
      </c>
      <c r="C442" s="91">
        <v>0</v>
      </c>
    </row>
    <row r="443" spans="1:3" ht="16.95" customHeight="1">
      <c r="A443" s="89">
        <v>103041750</v>
      </c>
      <c r="B443" s="89" t="s">
        <v>1468</v>
      </c>
      <c r="C443" s="91">
        <v>0</v>
      </c>
    </row>
    <row r="444" spans="1:3" ht="16.95" customHeight="1">
      <c r="A444" s="89">
        <v>1030418</v>
      </c>
      <c r="B444" s="92" t="s">
        <v>1469</v>
      </c>
      <c r="C444" s="91">
        <f>C445</f>
        <v>0</v>
      </c>
    </row>
    <row r="445" spans="1:3" ht="16.95" customHeight="1">
      <c r="A445" s="89">
        <v>103041850</v>
      </c>
      <c r="B445" s="89" t="s">
        <v>1470</v>
      </c>
      <c r="C445" s="91">
        <v>0</v>
      </c>
    </row>
    <row r="446" spans="1:3" ht="16.95" customHeight="1">
      <c r="A446" s="89">
        <v>1030419</v>
      </c>
      <c r="B446" s="92" t="s">
        <v>1471</v>
      </c>
      <c r="C446" s="91">
        <f>C447</f>
        <v>0</v>
      </c>
    </row>
    <row r="447" spans="1:3" ht="16.95" customHeight="1">
      <c r="A447" s="89">
        <v>103041950</v>
      </c>
      <c r="B447" s="89" t="s">
        <v>1472</v>
      </c>
      <c r="C447" s="91">
        <v>0</v>
      </c>
    </row>
    <row r="448" spans="1:3" ht="16.95" customHeight="1">
      <c r="A448" s="89">
        <v>1030420</v>
      </c>
      <c r="B448" s="92" t="s">
        <v>1473</v>
      </c>
      <c r="C448" s="91">
        <f>C449</f>
        <v>0</v>
      </c>
    </row>
    <row r="449" spans="1:3" ht="16.95" customHeight="1">
      <c r="A449" s="89">
        <v>103042050</v>
      </c>
      <c r="B449" s="89" t="s">
        <v>1474</v>
      </c>
      <c r="C449" s="91">
        <v>0</v>
      </c>
    </row>
    <row r="450" spans="1:3" ht="16.95" customHeight="1">
      <c r="A450" s="89">
        <v>1030422</v>
      </c>
      <c r="B450" s="92" t="s">
        <v>1475</v>
      </c>
      <c r="C450" s="91">
        <f>C451</f>
        <v>0</v>
      </c>
    </row>
    <row r="451" spans="1:3" ht="16.95" customHeight="1">
      <c r="A451" s="89">
        <v>103042250</v>
      </c>
      <c r="B451" s="89" t="s">
        <v>1476</v>
      </c>
      <c r="C451" s="91">
        <v>0</v>
      </c>
    </row>
    <row r="452" spans="1:3" ht="16.95" customHeight="1">
      <c r="A452" s="89">
        <v>1030423</v>
      </c>
      <c r="B452" s="92" t="s">
        <v>1477</v>
      </c>
      <c r="C452" s="91">
        <f>C453</f>
        <v>0</v>
      </c>
    </row>
    <row r="453" spans="1:3" ht="16.95" customHeight="1">
      <c r="A453" s="89">
        <v>103042350</v>
      </c>
      <c r="B453" s="89" t="s">
        <v>1478</v>
      </c>
      <c r="C453" s="91">
        <v>0</v>
      </c>
    </row>
    <row r="454" spans="1:3" ht="16.95" customHeight="1">
      <c r="A454" s="89">
        <v>1030424</v>
      </c>
      <c r="B454" s="92" t="s">
        <v>1479</v>
      </c>
      <c r="C454" s="91">
        <f>SUM(C455:C456)</f>
        <v>2338</v>
      </c>
    </row>
    <row r="455" spans="1:3" ht="16.95" customHeight="1">
      <c r="A455" s="89">
        <v>103042401</v>
      </c>
      <c r="B455" s="89" t="s">
        <v>1480</v>
      </c>
      <c r="C455" s="91">
        <v>2338</v>
      </c>
    </row>
    <row r="456" spans="1:3" ht="16.95" customHeight="1">
      <c r="A456" s="89">
        <v>103042450</v>
      </c>
      <c r="B456" s="89" t="s">
        <v>1481</v>
      </c>
      <c r="C456" s="91">
        <v>0</v>
      </c>
    </row>
    <row r="457" spans="1:3" ht="16.95" customHeight="1">
      <c r="A457" s="89">
        <v>1030425</v>
      </c>
      <c r="B457" s="92" t="s">
        <v>1482</v>
      </c>
      <c r="C457" s="91">
        <f>SUM(C458:C461)</f>
        <v>0</v>
      </c>
    </row>
    <row r="458" spans="1:3" ht="16.95" customHeight="1">
      <c r="A458" s="89">
        <v>103042502</v>
      </c>
      <c r="B458" s="89" t="s">
        <v>1483</v>
      </c>
      <c r="C458" s="91">
        <v>0</v>
      </c>
    </row>
    <row r="459" spans="1:3" ht="16.95" customHeight="1">
      <c r="A459" s="89">
        <v>103042507</v>
      </c>
      <c r="B459" s="89" t="s">
        <v>1484</v>
      </c>
      <c r="C459" s="91">
        <v>0</v>
      </c>
    </row>
    <row r="460" spans="1:3" ht="16.95" customHeight="1">
      <c r="A460" s="89">
        <v>103042508</v>
      </c>
      <c r="B460" s="89" t="s">
        <v>1485</v>
      </c>
      <c r="C460" s="91">
        <v>0</v>
      </c>
    </row>
    <row r="461" spans="1:3" ht="16.95" customHeight="1">
      <c r="A461" s="89">
        <v>103042550</v>
      </c>
      <c r="B461" s="89" t="s">
        <v>1486</v>
      </c>
      <c r="C461" s="91">
        <v>0</v>
      </c>
    </row>
    <row r="462" spans="1:3" ht="16.95" customHeight="1">
      <c r="A462" s="89">
        <v>1030426</v>
      </c>
      <c r="B462" s="92" t="s">
        <v>1487</v>
      </c>
      <c r="C462" s="91">
        <f>C463</f>
        <v>0</v>
      </c>
    </row>
    <row r="463" spans="1:3" ht="16.95" customHeight="1">
      <c r="A463" s="89">
        <v>103042650</v>
      </c>
      <c r="B463" s="89" t="s">
        <v>1488</v>
      </c>
      <c r="C463" s="91">
        <v>0</v>
      </c>
    </row>
    <row r="464" spans="1:3" ht="16.95" customHeight="1">
      <c r="A464" s="89">
        <v>1030427</v>
      </c>
      <c r="B464" s="92" t="s">
        <v>1489</v>
      </c>
      <c r="C464" s="91">
        <f>SUM(C465:C468)</f>
        <v>0</v>
      </c>
    </row>
    <row r="465" spans="1:3" ht="16.95" customHeight="1">
      <c r="A465" s="89">
        <v>103042707</v>
      </c>
      <c r="B465" s="89" t="s">
        <v>1490</v>
      </c>
      <c r="C465" s="91">
        <v>0</v>
      </c>
    </row>
    <row r="466" spans="1:3" ht="16.95" customHeight="1">
      <c r="A466" s="89">
        <v>103042750</v>
      </c>
      <c r="B466" s="89" t="s">
        <v>1491</v>
      </c>
      <c r="C466" s="91">
        <v>0</v>
      </c>
    </row>
    <row r="467" spans="1:3" ht="16.95" customHeight="1">
      <c r="A467" s="89">
        <v>103042751</v>
      </c>
      <c r="B467" s="89" t="s">
        <v>1492</v>
      </c>
      <c r="C467" s="91">
        <v>0</v>
      </c>
    </row>
    <row r="468" spans="1:3" ht="16.95" customHeight="1">
      <c r="A468" s="89">
        <v>103042752</v>
      </c>
      <c r="B468" s="89" t="s">
        <v>1493</v>
      </c>
      <c r="C468" s="91">
        <v>0</v>
      </c>
    </row>
    <row r="469" spans="1:3" ht="16.95" customHeight="1">
      <c r="A469" s="89">
        <v>1030428</v>
      </c>
      <c r="B469" s="92" t="s">
        <v>1452</v>
      </c>
      <c r="C469" s="91">
        <f>C470</f>
        <v>0</v>
      </c>
    </row>
    <row r="470" spans="1:3" ht="16.95" customHeight="1">
      <c r="A470" s="89">
        <v>103042850</v>
      </c>
      <c r="B470" s="89" t="s">
        <v>1494</v>
      </c>
      <c r="C470" s="91">
        <v>0</v>
      </c>
    </row>
    <row r="471" spans="1:3" ht="16.95" customHeight="1">
      <c r="A471" s="89">
        <v>1030429</v>
      </c>
      <c r="B471" s="92" t="s">
        <v>1495</v>
      </c>
      <c r="C471" s="91">
        <f>SUM(C472:C474)</f>
        <v>0</v>
      </c>
    </row>
    <row r="472" spans="1:3" ht="16.95" customHeight="1">
      <c r="A472" s="89">
        <v>103042907</v>
      </c>
      <c r="B472" s="89" t="s">
        <v>1496</v>
      </c>
      <c r="C472" s="91">
        <v>0</v>
      </c>
    </row>
    <row r="473" spans="1:3" ht="16.95" customHeight="1">
      <c r="A473" s="89">
        <v>103042908</v>
      </c>
      <c r="B473" s="89" t="s">
        <v>1497</v>
      </c>
      <c r="C473" s="91">
        <v>0</v>
      </c>
    </row>
    <row r="474" spans="1:3" ht="16.95" customHeight="1">
      <c r="A474" s="89">
        <v>103042950</v>
      </c>
      <c r="B474" s="89" t="s">
        <v>1498</v>
      </c>
      <c r="C474" s="91">
        <v>0</v>
      </c>
    </row>
    <row r="475" spans="1:3" ht="16.95" customHeight="1">
      <c r="A475" s="89">
        <v>1030430</v>
      </c>
      <c r="B475" s="92" t="s">
        <v>1499</v>
      </c>
      <c r="C475" s="91">
        <f>C476</f>
        <v>0</v>
      </c>
    </row>
    <row r="476" spans="1:3" ht="16.95" customHeight="1">
      <c r="A476" s="89">
        <v>103043050</v>
      </c>
      <c r="B476" s="89" t="s">
        <v>1500</v>
      </c>
      <c r="C476" s="91">
        <v>0</v>
      </c>
    </row>
    <row r="477" spans="1:3" ht="16.95" customHeight="1">
      <c r="A477" s="89">
        <v>1030431</v>
      </c>
      <c r="B477" s="92" t="s">
        <v>1501</v>
      </c>
      <c r="C477" s="91">
        <f>SUM(C478:C479)</f>
        <v>0</v>
      </c>
    </row>
    <row r="478" spans="1:3" ht="16.95" customHeight="1">
      <c r="A478" s="89">
        <v>103043101</v>
      </c>
      <c r="B478" s="89" t="s">
        <v>1502</v>
      </c>
      <c r="C478" s="91">
        <v>0</v>
      </c>
    </row>
    <row r="479" spans="1:3" ht="16.95" customHeight="1">
      <c r="A479" s="89">
        <v>103043150</v>
      </c>
      <c r="B479" s="89" t="s">
        <v>1503</v>
      </c>
      <c r="C479" s="91">
        <v>0</v>
      </c>
    </row>
    <row r="480" spans="1:3" ht="16.95" customHeight="1">
      <c r="A480" s="89">
        <v>1030432</v>
      </c>
      <c r="B480" s="92" t="s">
        <v>1504</v>
      </c>
      <c r="C480" s="91">
        <f>SUM(C481:C485)</f>
        <v>344</v>
      </c>
    </row>
    <row r="481" spans="1:3" ht="16.95" customHeight="1">
      <c r="A481" s="89">
        <v>103043204</v>
      </c>
      <c r="B481" s="89" t="s">
        <v>1505</v>
      </c>
      <c r="C481" s="91">
        <v>0</v>
      </c>
    </row>
    <row r="482" spans="1:3" ht="16.95" customHeight="1">
      <c r="A482" s="89">
        <v>103043205</v>
      </c>
      <c r="B482" s="89" t="s">
        <v>1506</v>
      </c>
      <c r="C482" s="91">
        <v>0</v>
      </c>
    </row>
    <row r="483" spans="1:3" ht="16.95" customHeight="1">
      <c r="A483" s="89">
        <v>103043208</v>
      </c>
      <c r="B483" s="89" t="s">
        <v>1507</v>
      </c>
      <c r="C483" s="91">
        <v>314</v>
      </c>
    </row>
    <row r="484" spans="1:3" ht="16.95" customHeight="1">
      <c r="A484" s="89">
        <v>103043211</v>
      </c>
      <c r="B484" s="89" t="s">
        <v>1508</v>
      </c>
      <c r="C484" s="91">
        <v>30</v>
      </c>
    </row>
    <row r="485" spans="1:3" ht="16.95" customHeight="1">
      <c r="A485" s="89">
        <v>103043250</v>
      </c>
      <c r="B485" s="89" t="s">
        <v>1509</v>
      </c>
      <c r="C485" s="91">
        <v>0</v>
      </c>
    </row>
    <row r="486" spans="1:3" ht="16.95" customHeight="1">
      <c r="A486" s="89">
        <v>1030433</v>
      </c>
      <c r="B486" s="92" t="s">
        <v>1510</v>
      </c>
      <c r="C486" s="91">
        <f>SUM(C487:C491)</f>
        <v>108</v>
      </c>
    </row>
    <row r="487" spans="1:3" ht="16.95" customHeight="1">
      <c r="A487" s="89">
        <v>103043306</v>
      </c>
      <c r="B487" s="89" t="s">
        <v>1511</v>
      </c>
      <c r="C487" s="91">
        <v>0</v>
      </c>
    </row>
    <row r="488" spans="1:3" ht="16.95" customHeight="1">
      <c r="A488" s="89">
        <v>103043310</v>
      </c>
      <c r="B488" s="89" t="s">
        <v>1441</v>
      </c>
      <c r="C488" s="91">
        <v>0</v>
      </c>
    </row>
    <row r="489" spans="1:3" ht="16.95" customHeight="1">
      <c r="A489" s="89">
        <v>103043311</v>
      </c>
      <c r="B489" s="89" t="s">
        <v>1512</v>
      </c>
      <c r="C489" s="91">
        <v>0</v>
      </c>
    </row>
    <row r="490" spans="1:3" ht="16.95" customHeight="1">
      <c r="A490" s="89">
        <v>103043313</v>
      </c>
      <c r="B490" s="89" t="s">
        <v>1513</v>
      </c>
      <c r="C490" s="91">
        <v>108</v>
      </c>
    </row>
    <row r="491" spans="1:3" ht="16.95" customHeight="1">
      <c r="A491" s="89">
        <v>103043350</v>
      </c>
      <c r="B491" s="89" t="s">
        <v>1514</v>
      </c>
      <c r="C491" s="91">
        <v>0</v>
      </c>
    </row>
    <row r="492" spans="1:3" ht="16.95" customHeight="1">
      <c r="A492" s="89">
        <v>1030434</v>
      </c>
      <c r="B492" s="92" t="s">
        <v>1515</v>
      </c>
      <c r="C492" s="91">
        <f>SUM(C493:C497)</f>
        <v>0</v>
      </c>
    </row>
    <row r="493" spans="1:3" ht="16.95" customHeight="1">
      <c r="A493" s="89">
        <v>103043401</v>
      </c>
      <c r="B493" s="89" t="s">
        <v>1516</v>
      </c>
      <c r="C493" s="91">
        <v>0</v>
      </c>
    </row>
    <row r="494" spans="1:3" ht="16.95" customHeight="1">
      <c r="A494" s="89">
        <v>103043402</v>
      </c>
      <c r="B494" s="89" t="s">
        <v>1517</v>
      </c>
      <c r="C494" s="91">
        <v>0</v>
      </c>
    </row>
    <row r="495" spans="1:3" ht="16.95" customHeight="1">
      <c r="A495" s="89">
        <v>103043403</v>
      </c>
      <c r="B495" s="89" t="s">
        <v>1518</v>
      </c>
      <c r="C495" s="91">
        <v>0</v>
      </c>
    </row>
    <row r="496" spans="1:3" ht="16.95" customHeight="1">
      <c r="A496" s="89">
        <v>103043404</v>
      </c>
      <c r="B496" s="89" t="s">
        <v>1519</v>
      </c>
      <c r="C496" s="91">
        <v>0</v>
      </c>
    </row>
    <row r="497" spans="1:3" ht="16.95" customHeight="1">
      <c r="A497" s="89">
        <v>103043450</v>
      </c>
      <c r="B497" s="89" t="s">
        <v>1520</v>
      </c>
      <c r="C497" s="91">
        <v>0</v>
      </c>
    </row>
    <row r="498" spans="1:3" ht="16.95" customHeight="1">
      <c r="A498" s="89">
        <v>1030435</v>
      </c>
      <c r="B498" s="92" t="s">
        <v>1521</v>
      </c>
      <c r="C498" s="91">
        <f>SUM(C499:C500)</f>
        <v>0</v>
      </c>
    </row>
    <row r="499" spans="1:3" ht="16.95" customHeight="1">
      <c r="A499" s="89">
        <v>103043506</v>
      </c>
      <c r="B499" s="89" t="s">
        <v>1441</v>
      </c>
      <c r="C499" s="91">
        <v>0</v>
      </c>
    </row>
    <row r="500" spans="1:3" ht="16.95" customHeight="1">
      <c r="A500" s="89">
        <v>103043550</v>
      </c>
      <c r="B500" s="89" t="s">
        <v>1522</v>
      </c>
      <c r="C500" s="91">
        <v>0</v>
      </c>
    </row>
    <row r="501" spans="1:3" ht="16.95" customHeight="1">
      <c r="A501" s="89">
        <v>1030436</v>
      </c>
      <c r="B501" s="92" t="s">
        <v>1523</v>
      </c>
      <c r="C501" s="91">
        <f>SUM(C502:C503)</f>
        <v>0</v>
      </c>
    </row>
    <row r="502" spans="1:3" ht="16.95" customHeight="1">
      <c r="A502" s="89">
        <v>103043604</v>
      </c>
      <c r="B502" s="89" t="s">
        <v>1524</v>
      </c>
      <c r="C502" s="91">
        <v>0</v>
      </c>
    </row>
    <row r="503" spans="1:3" ht="16.95" customHeight="1">
      <c r="A503" s="89">
        <v>103043650</v>
      </c>
      <c r="B503" s="89" t="s">
        <v>1525</v>
      </c>
      <c r="C503" s="91">
        <v>0</v>
      </c>
    </row>
    <row r="504" spans="1:3" ht="16.95" customHeight="1">
      <c r="A504" s="89">
        <v>1030437</v>
      </c>
      <c r="B504" s="92" t="s">
        <v>1526</v>
      </c>
      <c r="C504" s="91">
        <f>SUM(C505:C506)</f>
        <v>0</v>
      </c>
    </row>
    <row r="505" spans="1:3" ht="16.95" customHeight="1">
      <c r="A505" s="89">
        <v>103043701</v>
      </c>
      <c r="B505" s="89" t="s">
        <v>1527</v>
      </c>
      <c r="C505" s="91">
        <v>0</v>
      </c>
    </row>
    <row r="506" spans="1:3" ht="16.95" customHeight="1">
      <c r="A506" s="89">
        <v>103043750</v>
      </c>
      <c r="B506" s="89" t="s">
        <v>1528</v>
      </c>
      <c r="C506" s="91">
        <v>0</v>
      </c>
    </row>
    <row r="507" spans="1:3" ht="16.95" customHeight="1">
      <c r="A507" s="89">
        <v>1030438</v>
      </c>
      <c r="B507" s="92" t="s">
        <v>1529</v>
      </c>
      <c r="C507" s="91">
        <f>C508</f>
        <v>0</v>
      </c>
    </row>
    <row r="508" spans="1:3" ht="16.95" customHeight="1">
      <c r="A508" s="89">
        <v>103043850</v>
      </c>
      <c r="B508" s="89" t="s">
        <v>1530</v>
      </c>
      <c r="C508" s="91">
        <v>0</v>
      </c>
    </row>
    <row r="509" spans="1:3" ht="16.95" customHeight="1">
      <c r="A509" s="89">
        <v>1030440</v>
      </c>
      <c r="B509" s="92" t="s">
        <v>1531</v>
      </c>
      <c r="C509" s="91">
        <f>SUM(C510:C511)</f>
        <v>0</v>
      </c>
    </row>
    <row r="510" spans="1:3" ht="16.95" customHeight="1">
      <c r="A510" s="89">
        <v>103044001</v>
      </c>
      <c r="B510" s="89" t="s">
        <v>1441</v>
      </c>
      <c r="C510" s="91">
        <v>0</v>
      </c>
    </row>
    <row r="511" spans="1:3" ht="16.95" customHeight="1">
      <c r="A511" s="89">
        <v>103044050</v>
      </c>
      <c r="B511" s="89" t="s">
        <v>1532</v>
      </c>
      <c r="C511" s="91">
        <v>0</v>
      </c>
    </row>
    <row r="512" spans="1:3" ht="16.95" customHeight="1">
      <c r="A512" s="89">
        <v>1030442</v>
      </c>
      <c r="B512" s="92" t="s">
        <v>1533</v>
      </c>
      <c r="C512" s="91">
        <f>SUM(C513:C518)</f>
        <v>0</v>
      </c>
    </row>
    <row r="513" spans="1:3" ht="16.95" customHeight="1">
      <c r="A513" s="89">
        <v>103044203</v>
      </c>
      <c r="B513" s="89" t="s">
        <v>1441</v>
      </c>
      <c r="C513" s="91">
        <v>0</v>
      </c>
    </row>
    <row r="514" spans="1:3" ht="16.95" customHeight="1">
      <c r="A514" s="89">
        <v>103044208</v>
      </c>
      <c r="B514" s="89" t="s">
        <v>1534</v>
      </c>
      <c r="C514" s="91">
        <v>0</v>
      </c>
    </row>
    <row r="515" spans="1:3" ht="16.95" customHeight="1">
      <c r="A515" s="89">
        <v>103044209</v>
      </c>
      <c r="B515" s="89" t="s">
        <v>1535</v>
      </c>
      <c r="C515" s="91">
        <v>0</v>
      </c>
    </row>
    <row r="516" spans="1:3" ht="16.95" customHeight="1">
      <c r="A516" s="89">
        <v>103044220</v>
      </c>
      <c r="B516" s="89" t="s">
        <v>1536</v>
      </c>
      <c r="C516" s="91">
        <v>0</v>
      </c>
    </row>
    <row r="517" spans="1:3" ht="16.95" customHeight="1">
      <c r="A517" s="89">
        <v>103044221</v>
      </c>
      <c r="B517" s="89" t="s">
        <v>1537</v>
      </c>
      <c r="C517" s="91">
        <v>0</v>
      </c>
    </row>
    <row r="518" spans="1:3" ht="16.95" customHeight="1">
      <c r="A518" s="89">
        <v>103044250</v>
      </c>
      <c r="B518" s="89" t="s">
        <v>1538</v>
      </c>
      <c r="C518" s="91">
        <v>0</v>
      </c>
    </row>
    <row r="519" spans="1:3" ht="16.95" customHeight="1">
      <c r="A519" s="89">
        <v>1030443</v>
      </c>
      <c r="B519" s="92" t="s">
        <v>1539</v>
      </c>
      <c r="C519" s="91">
        <f>SUM(C520:C523)</f>
        <v>0</v>
      </c>
    </row>
    <row r="520" spans="1:3" ht="16.95" customHeight="1">
      <c r="A520" s="89">
        <v>103044306</v>
      </c>
      <c r="B520" s="89" t="s">
        <v>1441</v>
      </c>
      <c r="C520" s="91">
        <v>0</v>
      </c>
    </row>
    <row r="521" spans="1:3" ht="16.95" customHeight="1">
      <c r="A521" s="89">
        <v>103044307</v>
      </c>
      <c r="B521" s="89" t="s">
        <v>1540</v>
      </c>
      <c r="C521" s="91">
        <v>0</v>
      </c>
    </row>
    <row r="522" spans="1:3" ht="16.95" customHeight="1">
      <c r="A522" s="89">
        <v>103044308</v>
      </c>
      <c r="B522" s="89" t="s">
        <v>1541</v>
      </c>
      <c r="C522" s="91">
        <v>0</v>
      </c>
    </row>
    <row r="523" spans="1:3" ht="16.95" customHeight="1">
      <c r="A523" s="89">
        <v>103044350</v>
      </c>
      <c r="B523" s="89" t="s">
        <v>1542</v>
      </c>
      <c r="C523" s="91">
        <v>0</v>
      </c>
    </row>
    <row r="524" spans="1:3" ht="16.95" customHeight="1">
      <c r="A524" s="89">
        <v>1030444</v>
      </c>
      <c r="B524" s="92" t="s">
        <v>1543</v>
      </c>
      <c r="C524" s="91">
        <f>SUM(C525:C531)</f>
        <v>0</v>
      </c>
    </row>
    <row r="525" spans="1:3" ht="16.95" customHeight="1">
      <c r="A525" s="89">
        <v>103044414</v>
      </c>
      <c r="B525" s="89" t="s">
        <v>1544</v>
      </c>
      <c r="C525" s="91">
        <v>0</v>
      </c>
    </row>
    <row r="526" spans="1:3" ht="16.95" customHeight="1">
      <c r="A526" s="89">
        <v>103044416</v>
      </c>
      <c r="B526" s="89" t="s">
        <v>1545</v>
      </c>
      <c r="C526" s="91">
        <v>0</v>
      </c>
    </row>
    <row r="527" spans="1:3" ht="16.95" customHeight="1">
      <c r="A527" s="89">
        <v>103044433</v>
      </c>
      <c r="B527" s="89" t="s">
        <v>1546</v>
      </c>
      <c r="C527" s="91">
        <v>0</v>
      </c>
    </row>
    <row r="528" spans="1:3" ht="16.95" customHeight="1">
      <c r="A528" s="89">
        <v>103044434</v>
      </c>
      <c r="B528" s="89" t="s">
        <v>1547</v>
      </c>
      <c r="C528" s="91">
        <v>0</v>
      </c>
    </row>
    <row r="529" spans="1:3" ht="16.95" customHeight="1">
      <c r="A529" s="89">
        <v>103044435</v>
      </c>
      <c r="B529" s="89" t="s">
        <v>1548</v>
      </c>
      <c r="C529" s="91">
        <v>0</v>
      </c>
    </row>
    <row r="530" spans="1:3" ht="16.95" customHeight="1">
      <c r="A530" s="89">
        <v>103044436</v>
      </c>
      <c r="B530" s="89" t="s">
        <v>1549</v>
      </c>
      <c r="C530" s="91">
        <v>0</v>
      </c>
    </row>
    <row r="531" spans="1:3" ht="16.95" customHeight="1">
      <c r="A531" s="89">
        <v>103044450</v>
      </c>
      <c r="B531" s="89" t="s">
        <v>1550</v>
      </c>
      <c r="C531" s="91">
        <v>0</v>
      </c>
    </row>
    <row r="532" spans="1:3" ht="16.95" customHeight="1">
      <c r="A532" s="89">
        <v>1030445</v>
      </c>
      <c r="B532" s="92" t="s">
        <v>1551</v>
      </c>
      <c r="C532" s="91">
        <f>C533</f>
        <v>0</v>
      </c>
    </row>
    <row r="533" spans="1:3" ht="16.95" customHeight="1">
      <c r="A533" s="89">
        <v>103044550</v>
      </c>
      <c r="B533" s="89" t="s">
        <v>1552</v>
      </c>
      <c r="C533" s="91">
        <v>0</v>
      </c>
    </row>
    <row r="534" spans="1:3" ht="16.95" customHeight="1">
      <c r="A534" s="89">
        <v>1030446</v>
      </c>
      <c r="B534" s="92" t="s">
        <v>1553</v>
      </c>
      <c r="C534" s="91">
        <f>SUM(C535:C537)</f>
        <v>70</v>
      </c>
    </row>
    <row r="535" spans="1:3" ht="16.95" customHeight="1">
      <c r="A535" s="89">
        <v>103044608</v>
      </c>
      <c r="B535" s="89" t="s">
        <v>1441</v>
      </c>
      <c r="C535" s="91">
        <v>0</v>
      </c>
    </row>
    <row r="536" spans="1:3" ht="16.95" customHeight="1">
      <c r="A536" s="89">
        <v>103044609</v>
      </c>
      <c r="B536" s="89" t="s">
        <v>1554</v>
      </c>
      <c r="C536" s="91">
        <v>0</v>
      </c>
    </row>
    <row r="537" spans="1:3" ht="16.95" customHeight="1">
      <c r="A537" s="89">
        <v>103044650</v>
      </c>
      <c r="B537" s="89" t="s">
        <v>1555</v>
      </c>
      <c r="C537" s="91">
        <v>70</v>
      </c>
    </row>
    <row r="538" spans="1:3" ht="16.95" customHeight="1">
      <c r="A538" s="89">
        <v>1030447</v>
      </c>
      <c r="B538" s="92" t="s">
        <v>1556</v>
      </c>
      <c r="C538" s="91">
        <f>SUM(C539:C546)</f>
        <v>12</v>
      </c>
    </row>
    <row r="539" spans="1:3" ht="16.95" customHeight="1">
      <c r="A539" s="89">
        <v>103044709</v>
      </c>
      <c r="B539" s="89" t="s">
        <v>1557</v>
      </c>
      <c r="C539" s="91">
        <v>0</v>
      </c>
    </row>
    <row r="540" spans="1:3" ht="16.95" customHeight="1">
      <c r="A540" s="89">
        <v>103044712</v>
      </c>
      <c r="B540" s="89" t="s">
        <v>1558</v>
      </c>
      <c r="C540" s="91">
        <v>0</v>
      </c>
    </row>
    <row r="541" spans="1:3" ht="16.95" customHeight="1">
      <c r="A541" s="89">
        <v>103044713</v>
      </c>
      <c r="B541" s="89" t="s">
        <v>1441</v>
      </c>
      <c r="C541" s="91">
        <v>0</v>
      </c>
    </row>
    <row r="542" spans="1:3" ht="16.95" customHeight="1">
      <c r="A542" s="89">
        <v>103044715</v>
      </c>
      <c r="B542" s="89" t="s">
        <v>1559</v>
      </c>
      <c r="C542" s="91">
        <v>0</v>
      </c>
    </row>
    <row r="543" spans="1:3" ht="16.95" customHeight="1">
      <c r="A543" s="89">
        <v>103044730</v>
      </c>
      <c r="B543" s="89" t="s">
        <v>1560</v>
      </c>
      <c r="C543" s="91">
        <v>0</v>
      </c>
    </row>
    <row r="544" spans="1:3" ht="16.95" customHeight="1">
      <c r="A544" s="89">
        <v>103044731</v>
      </c>
      <c r="B544" s="89" t="s">
        <v>1561</v>
      </c>
      <c r="C544" s="91">
        <v>0</v>
      </c>
    </row>
    <row r="545" spans="1:3" ht="16.95" customHeight="1">
      <c r="A545" s="89">
        <v>103044732</v>
      </c>
      <c r="B545" s="89" t="s">
        <v>1562</v>
      </c>
      <c r="C545" s="91">
        <v>12</v>
      </c>
    </row>
    <row r="546" spans="1:3" ht="16.95" customHeight="1">
      <c r="A546" s="89">
        <v>103044750</v>
      </c>
      <c r="B546" s="89" t="s">
        <v>1563</v>
      </c>
      <c r="C546" s="91">
        <v>0</v>
      </c>
    </row>
    <row r="547" spans="1:3" ht="16.95" customHeight="1">
      <c r="A547" s="89">
        <v>1030448</v>
      </c>
      <c r="B547" s="92" t="s">
        <v>1564</v>
      </c>
      <c r="C547" s="91">
        <f>SUM(C548:C550)</f>
        <v>0</v>
      </c>
    </row>
    <row r="548" spans="1:3" ht="16.95" customHeight="1">
      <c r="A548" s="89">
        <v>103044801</v>
      </c>
      <c r="B548" s="89" t="s">
        <v>1565</v>
      </c>
      <c r="C548" s="91">
        <v>0</v>
      </c>
    </row>
    <row r="549" spans="1:3" ht="16.95" customHeight="1">
      <c r="A549" s="89">
        <v>103044802</v>
      </c>
      <c r="B549" s="89" t="s">
        <v>1566</v>
      </c>
      <c r="C549" s="91">
        <v>0</v>
      </c>
    </row>
    <row r="550" spans="1:3" ht="16.95" customHeight="1">
      <c r="A550" s="89">
        <v>103044850</v>
      </c>
      <c r="B550" s="89" t="s">
        <v>1567</v>
      </c>
      <c r="C550" s="91">
        <v>0</v>
      </c>
    </row>
    <row r="551" spans="1:3" ht="16.95" customHeight="1">
      <c r="A551" s="89">
        <v>1030449</v>
      </c>
      <c r="B551" s="92" t="s">
        <v>1568</v>
      </c>
      <c r="C551" s="91">
        <f>SUM(C552:C554)</f>
        <v>0</v>
      </c>
    </row>
    <row r="552" spans="1:3" ht="16.95" customHeight="1">
      <c r="A552" s="89">
        <v>103044907</v>
      </c>
      <c r="B552" s="89" t="s">
        <v>1484</v>
      </c>
      <c r="C552" s="91">
        <v>0</v>
      </c>
    </row>
    <row r="553" spans="1:3" ht="16.95" customHeight="1">
      <c r="A553" s="89">
        <v>103044908</v>
      </c>
      <c r="B553" s="89" t="s">
        <v>1569</v>
      </c>
      <c r="C553" s="91">
        <v>0</v>
      </c>
    </row>
    <row r="554" spans="1:3" ht="16.95" customHeight="1">
      <c r="A554" s="89">
        <v>103044950</v>
      </c>
      <c r="B554" s="89" t="s">
        <v>1570</v>
      </c>
      <c r="C554" s="91">
        <v>0</v>
      </c>
    </row>
    <row r="555" spans="1:3" ht="16.95" customHeight="1">
      <c r="A555" s="89">
        <v>1030450</v>
      </c>
      <c r="B555" s="92" t="s">
        <v>1571</v>
      </c>
      <c r="C555" s="91">
        <f>SUM(C556:C558)</f>
        <v>0</v>
      </c>
    </row>
    <row r="556" spans="1:3" ht="16.95" customHeight="1">
      <c r="A556" s="89">
        <v>103045002</v>
      </c>
      <c r="B556" s="89" t="s">
        <v>1572</v>
      </c>
      <c r="C556" s="91">
        <v>0</v>
      </c>
    </row>
    <row r="557" spans="1:3" ht="16.95" customHeight="1">
      <c r="A557" s="89">
        <v>103045004</v>
      </c>
      <c r="B557" s="89" t="s">
        <v>1573</v>
      </c>
      <c r="C557" s="91">
        <v>0</v>
      </c>
    </row>
    <row r="558" spans="1:3" ht="16.95" customHeight="1">
      <c r="A558" s="89">
        <v>103045050</v>
      </c>
      <c r="B558" s="89" t="s">
        <v>1574</v>
      </c>
      <c r="C558" s="91">
        <v>0</v>
      </c>
    </row>
    <row r="559" spans="1:3" ht="16.95" customHeight="1">
      <c r="A559" s="89">
        <v>1030451</v>
      </c>
      <c r="B559" s="92" t="s">
        <v>1575</v>
      </c>
      <c r="C559" s="91">
        <f>SUM(C560:C563)</f>
        <v>0</v>
      </c>
    </row>
    <row r="560" spans="1:3" ht="16.95" customHeight="1">
      <c r="A560" s="89">
        <v>103045101</v>
      </c>
      <c r="B560" s="89" t="s">
        <v>1576</v>
      </c>
      <c r="C560" s="91">
        <v>0</v>
      </c>
    </row>
    <row r="561" spans="1:3" ht="16.95" customHeight="1">
      <c r="A561" s="89">
        <v>103045102</v>
      </c>
      <c r="B561" s="89" t="s">
        <v>1577</v>
      </c>
      <c r="C561" s="91">
        <v>0</v>
      </c>
    </row>
    <row r="562" spans="1:3" ht="16.95" customHeight="1">
      <c r="A562" s="89">
        <v>103045103</v>
      </c>
      <c r="B562" s="89" t="s">
        <v>1578</v>
      </c>
      <c r="C562" s="91">
        <v>0</v>
      </c>
    </row>
    <row r="563" spans="1:3" ht="16.95" customHeight="1">
      <c r="A563" s="89">
        <v>103045150</v>
      </c>
      <c r="B563" s="89" t="s">
        <v>1579</v>
      </c>
      <c r="C563" s="91">
        <v>0</v>
      </c>
    </row>
    <row r="564" spans="1:3" ht="16.95" customHeight="1">
      <c r="A564" s="89">
        <v>1030452</v>
      </c>
      <c r="B564" s="92" t="s">
        <v>1580</v>
      </c>
      <c r="C564" s="91">
        <f>SUM(C565:C567)</f>
        <v>0</v>
      </c>
    </row>
    <row r="565" spans="1:3" ht="16.95" customHeight="1">
      <c r="A565" s="89">
        <v>103045201</v>
      </c>
      <c r="B565" s="89" t="s">
        <v>1581</v>
      </c>
      <c r="C565" s="91">
        <v>0</v>
      </c>
    </row>
    <row r="566" spans="1:3" ht="16.95" customHeight="1">
      <c r="A566" s="89">
        <v>103045202</v>
      </c>
      <c r="B566" s="89" t="s">
        <v>1582</v>
      </c>
      <c r="C566" s="91">
        <v>0</v>
      </c>
    </row>
    <row r="567" spans="1:3" ht="16.95" customHeight="1">
      <c r="A567" s="89">
        <v>103045250</v>
      </c>
      <c r="B567" s="89" t="s">
        <v>1583</v>
      </c>
      <c r="C567" s="91">
        <v>0</v>
      </c>
    </row>
    <row r="568" spans="1:3" ht="16.95" customHeight="1">
      <c r="A568" s="89">
        <v>1030453</v>
      </c>
      <c r="B568" s="92" t="s">
        <v>1584</v>
      </c>
      <c r="C568" s="91">
        <f>SUM(C569:C571)</f>
        <v>0</v>
      </c>
    </row>
    <row r="569" spans="1:3" ht="16.95" customHeight="1">
      <c r="A569" s="89">
        <v>103045301</v>
      </c>
      <c r="B569" s="89" t="s">
        <v>1585</v>
      </c>
      <c r="C569" s="91">
        <v>0</v>
      </c>
    </row>
    <row r="570" spans="1:3" ht="16.95" customHeight="1">
      <c r="A570" s="89">
        <v>103045302</v>
      </c>
      <c r="B570" s="89" t="s">
        <v>1441</v>
      </c>
      <c r="C570" s="91">
        <v>0</v>
      </c>
    </row>
    <row r="571" spans="1:3" ht="16.95" customHeight="1">
      <c r="A571" s="89">
        <v>103045350</v>
      </c>
      <c r="B571" s="89" t="s">
        <v>1586</v>
      </c>
      <c r="C571" s="91">
        <v>0</v>
      </c>
    </row>
    <row r="572" spans="1:3" ht="16.95" customHeight="1">
      <c r="A572" s="89">
        <v>1030454</v>
      </c>
      <c r="B572" s="92" t="s">
        <v>1587</v>
      </c>
      <c r="C572" s="91">
        <f>C573</f>
        <v>0</v>
      </c>
    </row>
    <row r="573" spans="1:3" ht="16.95" customHeight="1">
      <c r="A573" s="89">
        <v>103045450</v>
      </c>
      <c r="B573" s="89" t="s">
        <v>1588</v>
      </c>
      <c r="C573" s="91">
        <v>0</v>
      </c>
    </row>
    <row r="574" spans="1:3" ht="16.95" customHeight="1">
      <c r="A574" s="89">
        <v>1030455</v>
      </c>
      <c r="B574" s="92" t="s">
        <v>1589</v>
      </c>
      <c r="C574" s="91">
        <f>SUM(C575:C576)</f>
        <v>0</v>
      </c>
    </row>
    <row r="575" spans="1:3" ht="16.95" customHeight="1">
      <c r="A575" s="89">
        <v>103045501</v>
      </c>
      <c r="B575" s="89" t="s">
        <v>1590</v>
      </c>
      <c r="C575" s="91">
        <v>0</v>
      </c>
    </row>
    <row r="576" spans="1:3" ht="16.95" customHeight="1">
      <c r="A576" s="89">
        <v>103045550</v>
      </c>
      <c r="B576" s="89" t="s">
        <v>1591</v>
      </c>
      <c r="C576" s="91">
        <v>0</v>
      </c>
    </row>
    <row r="577" spans="1:3" ht="16.95" customHeight="1">
      <c r="A577" s="89">
        <v>1030456</v>
      </c>
      <c r="B577" s="92" t="s">
        <v>1592</v>
      </c>
      <c r="C577" s="91">
        <f>C578</f>
        <v>0</v>
      </c>
    </row>
    <row r="578" spans="1:3" ht="16.95" customHeight="1">
      <c r="A578" s="89">
        <v>103045650</v>
      </c>
      <c r="B578" s="89" t="s">
        <v>1593</v>
      </c>
      <c r="C578" s="91">
        <v>0</v>
      </c>
    </row>
    <row r="579" spans="1:3" ht="16.95" customHeight="1">
      <c r="A579" s="89">
        <v>1030457</v>
      </c>
      <c r="B579" s="92" t="s">
        <v>1594</v>
      </c>
      <c r="C579" s="91">
        <f>C580</f>
        <v>0</v>
      </c>
    </row>
    <row r="580" spans="1:3" ht="16.95" customHeight="1">
      <c r="A580" s="89">
        <v>103045750</v>
      </c>
      <c r="B580" s="89" t="s">
        <v>1595</v>
      </c>
      <c r="C580" s="91">
        <v>0</v>
      </c>
    </row>
    <row r="581" spans="1:3" ht="16.95" customHeight="1">
      <c r="A581" s="89">
        <v>1030458</v>
      </c>
      <c r="B581" s="92" t="s">
        <v>1596</v>
      </c>
      <c r="C581" s="91">
        <f>SUM(C582:C584)</f>
        <v>0</v>
      </c>
    </row>
    <row r="582" spans="1:3" ht="16.95" customHeight="1">
      <c r="A582" s="89">
        <v>103045802</v>
      </c>
      <c r="B582" s="89" t="s">
        <v>1484</v>
      </c>
      <c r="C582" s="91">
        <v>0</v>
      </c>
    </row>
    <row r="583" spans="1:3" ht="16.95" customHeight="1">
      <c r="A583" s="89">
        <v>103045803</v>
      </c>
      <c r="B583" s="89" t="s">
        <v>1597</v>
      </c>
      <c r="C583" s="91">
        <v>0</v>
      </c>
    </row>
    <row r="584" spans="1:3" ht="16.95" customHeight="1">
      <c r="A584" s="89">
        <v>103045850</v>
      </c>
      <c r="B584" s="89" t="s">
        <v>1598</v>
      </c>
      <c r="C584" s="91">
        <v>0</v>
      </c>
    </row>
    <row r="585" spans="1:3" ht="16.95" customHeight="1">
      <c r="A585" s="89">
        <v>1030459</v>
      </c>
      <c r="B585" s="92" t="s">
        <v>1599</v>
      </c>
      <c r="C585" s="91">
        <f>SUM(C586:C587)</f>
        <v>0</v>
      </c>
    </row>
    <row r="586" spans="1:3" ht="16.95" customHeight="1">
      <c r="A586" s="89">
        <v>103045901</v>
      </c>
      <c r="B586" s="89" t="s">
        <v>1453</v>
      </c>
      <c r="C586" s="91">
        <v>0</v>
      </c>
    </row>
    <row r="587" spans="1:3" ht="16.95" customHeight="1">
      <c r="A587" s="89">
        <v>103045950</v>
      </c>
      <c r="B587" s="89" t="s">
        <v>1600</v>
      </c>
      <c r="C587" s="91">
        <v>0</v>
      </c>
    </row>
    <row r="588" spans="1:3" ht="16.95" customHeight="1">
      <c r="A588" s="89">
        <v>1030460</v>
      </c>
      <c r="B588" s="92" t="s">
        <v>1601</v>
      </c>
      <c r="C588" s="91">
        <f>C589</f>
        <v>0</v>
      </c>
    </row>
    <row r="589" spans="1:3" ht="16.95" customHeight="1">
      <c r="A589" s="89">
        <v>103046050</v>
      </c>
      <c r="B589" s="89" t="s">
        <v>1602</v>
      </c>
      <c r="C589" s="91">
        <v>0</v>
      </c>
    </row>
    <row r="590" spans="1:3" ht="16.95" customHeight="1">
      <c r="A590" s="89">
        <v>1030461</v>
      </c>
      <c r="B590" s="92" t="s">
        <v>1603</v>
      </c>
      <c r="C590" s="91">
        <f>SUM(C591:C592)</f>
        <v>0</v>
      </c>
    </row>
    <row r="591" spans="1:3" ht="16.95" customHeight="1">
      <c r="A591" s="89">
        <v>103046101</v>
      </c>
      <c r="B591" s="89" t="s">
        <v>1441</v>
      </c>
      <c r="C591" s="91">
        <v>0</v>
      </c>
    </row>
    <row r="592" spans="1:3" ht="16.95" customHeight="1">
      <c r="A592" s="89">
        <v>103046150</v>
      </c>
      <c r="B592" s="89" t="s">
        <v>1604</v>
      </c>
      <c r="C592" s="91">
        <v>0</v>
      </c>
    </row>
    <row r="593" spans="1:3" ht="16.95" customHeight="1">
      <c r="A593" s="89">
        <v>1030499</v>
      </c>
      <c r="B593" s="92" t="s">
        <v>1605</v>
      </c>
      <c r="C593" s="91">
        <f>C594</f>
        <v>0</v>
      </c>
    </row>
    <row r="594" spans="1:3" ht="16.95" customHeight="1">
      <c r="A594" s="89">
        <v>103049950</v>
      </c>
      <c r="B594" s="89" t="s">
        <v>1606</v>
      </c>
      <c r="C594" s="91">
        <v>0</v>
      </c>
    </row>
    <row r="595" spans="1:3" ht="16.95" customHeight="1">
      <c r="A595" s="89">
        <v>10305</v>
      </c>
      <c r="B595" s="92" t="s">
        <v>1607</v>
      </c>
      <c r="C595" s="91">
        <f>SUM(C596,C619,C624:C625)</f>
        <v>5706</v>
      </c>
    </row>
    <row r="596" spans="1:3" ht="16.95" customHeight="1">
      <c r="A596" s="89">
        <v>1030501</v>
      </c>
      <c r="B596" s="92" t="s">
        <v>1608</v>
      </c>
      <c r="C596" s="91">
        <f>SUM(C597:C618)</f>
        <v>5706</v>
      </c>
    </row>
    <row r="597" spans="1:3" ht="16.95" customHeight="1">
      <c r="A597" s="89">
        <v>103050101</v>
      </c>
      <c r="B597" s="89" t="s">
        <v>1609</v>
      </c>
      <c r="C597" s="91">
        <v>19</v>
      </c>
    </row>
    <row r="598" spans="1:3" ht="16.95" customHeight="1">
      <c r="A598" s="89">
        <v>103050102</v>
      </c>
      <c r="B598" s="89" t="s">
        <v>1610</v>
      </c>
      <c r="C598" s="91">
        <v>0</v>
      </c>
    </row>
    <row r="599" spans="1:3" ht="16.95" customHeight="1">
      <c r="A599" s="89">
        <v>103050103</v>
      </c>
      <c r="B599" s="89" t="s">
        <v>1611</v>
      </c>
      <c r="C599" s="91">
        <v>0</v>
      </c>
    </row>
    <row r="600" spans="1:3" ht="16.95" customHeight="1">
      <c r="A600" s="89">
        <v>103050105</v>
      </c>
      <c r="B600" s="89" t="s">
        <v>1612</v>
      </c>
      <c r="C600" s="91">
        <v>0</v>
      </c>
    </row>
    <row r="601" spans="1:3" ht="16.95" customHeight="1">
      <c r="A601" s="89">
        <v>103050107</v>
      </c>
      <c r="B601" s="89" t="s">
        <v>1613</v>
      </c>
      <c r="C601" s="91">
        <v>0</v>
      </c>
    </row>
    <row r="602" spans="1:3" ht="16.95" customHeight="1">
      <c r="A602" s="89">
        <v>103050108</v>
      </c>
      <c r="B602" s="89" t="s">
        <v>1614</v>
      </c>
      <c r="C602" s="91">
        <v>0</v>
      </c>
    </row>
    <row r="603" spans="1:3" ht="16.95" customHeight="1">
      <c r="A603" s="89">
        <v>103050109</v>
      </c>
      <c r="B603" s="89" t="s">
        <v>1615</v>
      </c>
      <c r="C603" s="91">
        <v>18</v>
      </c>
    </row>
    <row r="604" spans="1:3" ht="16.95" customHeight="1">
      <c r="A604" s="89">
        <v>103050110</v>
      </c>
      <c r="B604" s="89" t="s">
        <v>1616</v>
      </c>
      <c r="C604" s="91">
        <v>6</v>
      </c>
    </row>
    <row r="605" spans="1:3" ht="16.95" customHeight="1">
      <c r="A605" s="89">
        <v>103050111</v>
      </c>
      <c r="B605" s="89" t="s">
        <v>1617</v>
      </c>
      <c r="C605" s="91">
        <v>0</v>
      </c>
    </row>
    <row r="606" spans="1:3" ht="16.95" customHeight="1">
      <c r="A606" s="89">
        <v>103050112</v>
      </c>
      <c r="B606" s="89" t="s">
        <v>1618</v>
      </c>
      <c r="C606" s="91">
        <v>0</v>
      </c>
    </row>
    <row r="607" spans="1:3" ht="16.95" customHeight="1">
      <c r="A607" s="89">
        <v>103050113</v>
      </c>
      <c r="B607" s="89" t="s">
        <v>1619</v>
      </c>
      <c r="C607" s="91">
        <v>0</v>
      </c>
    </row>
    <row r="608" spans="1:3" ht="16.95" customHeight="1">
      <c r="A608" s="89">
        <v>103050114</v>
      </c>
      <c r="B608" s="89" t="s">
        <v>1620</v>
      </c>
      <c r="C608" s="91">
        <v>6</v>
      </c>
    </row>
    <row r="609" spans="1:3" ht="16.95" customHeight="1">
      <c r="A609" s="89">
        <v>103050115</v>
      </c>
      <c r="B609" s="89" t="s">
        <v>1621</v>
      </c>
      <c r="C609" s="91">
        <v>0</v>
      </c>
    </row>
    <row r="610" spans="1:3" ht="16.95" customHeight="1">
      <c r="A610" s="89">
        <v>103050116</v>
      </c>
      <c r="B610" s="89" t="s">
        <v>1622</v>
      </c>
      <c r="C610" s="91">
        <v>0</v>
      </c>
    </row>
    <row r="611" spans="1:3" ht="16.95" customHeight="1">
      <c r="A611" s="89">
        <v>103050117</v>
      </c>
      <c r="B611" s="89" t="s">
        <v>1623</v>
      </c>
      <c r="C611" s="91">
        <v>0</v>
      </c>
    </row>
    <row r="612" spans="1:3" ht="16.95" customHeight="1">
      <c r="A612" s="89">
        <v>103050118</v>
      </c>
      <c r="B612" s="89" t="s">
        <v>1624</v>
      </c>
      <c r="C612" s="91">
        <v>0</v>
      </c>
    </row>
    <row r="613" spans="1:3" ht="16.95" customHeight="1">
      <c r="A613" s="89">
        <v>103050119</v>
      </c>
      <c r="B613" s="89" t="s">
        <v>1625</v>
      </c>
      <c r="C613" s="91">
        <v>0</v>
      </c>
    </row>
    <row r="614" spans="1:3" ht="16.95" customHeight="1">
      <c r="A614" s="89">
        <v>103050120</v>
      </c>
      <c r="B614" s="89" t="s">
        <v>1626</v>
      </c>
      <c r="C614" s="91">
        <v>0</v>
      </c>
    </row>
    <row r="615" spans="1:3" ht="16.95" customHeight="1">
      <c r="A615" s="89">
        <v>103050121</v>
      </c>
      <c r="B615" s="89" t="s">
        <v>1627</v>
      </c>
      <c r="C615" s="91">
        <v>0</v>
      </c>
    </row>
    <row r="616" spans="1:3" ht="16.95" customHeight="1">
      <c r="A616" s="89">
        <v>103050122</v>
      </c>
      <c r="B616" s="89" t="s">
        <v>1628</v>
      </c>
      <c r="C616" s="91">
        <v>0</v>
      </c>
    </row>
    <row r="617" spans="1:3" ht="16.95" customHeight="1">
      <c r="A617" s="89">
        <v>103050123</v>
      </c>
      <c r="B617" s="89" t="s">
        <v>1629</v>
      </c>
      <c r="C617" s="91">
        <v>0</v>
      </c>
    </row>
    <row r="618" spans="1:3" ht="16.95" customHeight="1">
      <c r="A618" s="89">
        <v>103050199</v>
      </c>
      <c r="B618" s="89" t="s">
        <v>1630</v>
      </c>
      <c r="C618" s="91">
        <v>5657</v>
      </c>
    </row>
    <row r="619" spans="1:3" ht="16.95" customHeight="1">
      <c r="A619" s="89">
        <v>1030502</v>
      </c>
      <c r="B619" s="92" t="s">
        <v>1631</v>
      </c>
      <c r="C619" s="91">
        <f>SUM(C620:C623)</f>
        <v>0</v>
      </c>
    </row>
    <row r="620" spans="1:3" ht="16.95" customHeight="1">
      <c r="A620" s="89">
        <v>103050201</v>
      </c>
      <c r="B620" s="89" t="s">
        <v>1632</v>
      </c>
      <c r="C620" s="91">
        <v>0</v>
      </c>
    </row>
    <row r="621" spans="1:3" ht="16.95" customHeight="1">
      <c r="A621" s="89">
        <v>103050202</v>
      </c>
      <c r="B621" s="89" t="s">
        <v>1633</v>
      </c>
      <c r="C621" s="91">
        <v>0</v>
      </c>
    </row>
    <row r="622" spans="1:3" ht="16.95" customHeight="1">
      <c r="A622" s="89">
        <v>103050203</v>
      </c>
      <c r="B622" s="89" t="s">
        <v>1634</v>
      </c>
      <c r="C622" s="91">
        <v>0</v>
      </c>
    </row>
    <row r="623" spans="1:3" ht="16.95" customHeight="1">
      <c r="A623" s="89">
        <v>103050299</v>
      </c>
      <c r="B623" s="89" t="s">
        <v>1635</v>
      </c>
      <c r="C623" s="91">
        <v>0</v>
      </c>
    </row>
    <row r="624" spans="1:3" ht="16.95" customHeight="1">
      <c r="A624" s="89">
        <v>1030503</v>
      </c>
      <c r="B624" s="92" t="s">
        <v>1636</v>
      </c>
      <c r="C624" s="91">
        <v>0</v>
      </c>
    </row>
    <row r="625" spans="1:3" ht="16.95" customHeight="1">
      <c r="A625" s="89">
        <v>1030509</v>
      </c>
      <c r="B625" s="92" t="s">
        <v>1637</v>
      </c>
      <c r="C625" s="91">
        <v>0</v>
      </c>
    </row>
    <row r="626" spans="1:3" ht="16.95" customHeight="1">
      <c r="A626" s="89">
        <v>10306</v>
      </c>
      <c r="B626" s="92" t="s">
        <v>939</v>
      </c>
      <c r="C626" s="91">
        <f>SUM(C627,C631,C634,C636,C638,C639,C643,C644)</f>
        <v>0</v>
      </c>
    </row>
    <row r="627" spans="1:3" ht="16.95" customHeight="1">
      <c r="A627" s="89">
        <v>1030601</v>
      </c>
      <c r="B627" s="92" t="s">
        <v>940</v>
      </c>
      <c r="C627" s="91">
        <f>SUM(C628:C630)</f>
        <v>0</v>
      </c>
    </row>
    <row r="628" spans="1:3" ht="16.95" customHeight="1">
      <c r="A628" s="89">
        <v>103060101</v>
      </c>
      <c r="B628" s="89" t="s">
        <v>1638</v>
      </c>
      <c r="C628" s="91">
        <v>0</v>
      </c>
    </row>
    <row r="629" spans="1:3" ht="16.95" customHeight="1">
      <c r="A629" s="89">
        <v>103060102</v>
      </c>
      <c r="B629" s="89" t="s">
        <v>998</v>
      </c>
      <c r="C629" s="91">
        <v>0</v>
      </c>
    </row>
    <row r="630" spans="1:3" ht="16.95" customHeight="1">
      <c r="A630" s="89">
        <v>103060199</v>
      </c>
      <c r="B630" s="89" t="s">
        <v>1639</v>
      </c>
      <c r="C630" s="91">
        <v>0</v>
      </c>
    </row>
    <row r="631" spans="1:3" ht="16.95" customHeight="1">
      <c r="A631" s="89">
        <v>1030602</v>
      </c>
      <c r="B631" s="92" t="s">
        <v>1000</v>
      </c>
      <c r="C631" s="91">
        <f>SUM(C632:C633)</f>
        <v>0</v>
      </c>
    </row>
    <row r="632" spans="1:3" ht="16.95" customHeight="1">
      <c r="A632" s="89">
        <v>103060201</v>
      </c>
      <c r="B632" s="89" t="s">
        <v>1640</v>
      </c>
      <c r="C632" s="91">
        <v>0</v>
      </c>
    </row>
    <row r="633" spans="1:3" ht="16.95" customHeight="1">
      <c r="A633" s="89">
        <v>103060299</v>
      </c>
      <c r="B633" s="89" t="s">
        <v>1641</v>
      </c>
      <c r="C633" s="91">
        <v>0</v>
      </c>
    </row>
    <row r="634" spans="1:3" ht="16.95" customHeight="1">
      <c r="A634" s="89">
        <v>1030603</v>
      </c>
      <c r="B634" s="92" t="s">
        <v>1005</v>
      </c>
      <c r="C634" s="91">
        <f>C635</f>
        <v>0</v>
      </c>
    </row>
    <row r="635" spans="1:3" ht="16.95" customHeight="1">
      <c r="A635" s="89">
        <v>103060399</v>
      </c>
      <c r="B635" s="89" t="s">
        <v>1642</v>
      </c>
      <c r="C635" s="91">
        <v>0</v>
      </c>
    </row>
    <row r="636" spans="1:3" ht="16.95" customHeight="1">
      <c r="A636" s="89">
        <v>1030604</v>
      </c>
      <c r="B636" s="92" t="s">
        <v>1011</v>
      </c>
      <c r="C636" s="91">
        <f>C637</f>
        <v>0</v>
      </c>
    </row>
    <row r="637" spans="1:3" ht="16.95" customHeight="1">
      <c r="A637" s="89">
        <v>103060499</v>
      </c>
      <c r="B637" s="89" t="s">
        <v>1643</v>
      </c>
      <c r="C637" s="91">
        <v>0</v>
      </c>
    </row>
    <row r="638" spans="1:3" ht="16.95" customHeight="1">
      <c r="A638" s="89">
        <v>1030605</v>
      </c>
      <c r="B638" s="92" t="s">
        <v>1644</v>
      </c>
      <c r="C638" s="91">
        <v>0</v>
      </c>
    </row>
    <row r="639" spans="1:3" ht="16.95" customHeight="1">
      <c r="A639" s="89">
        <v>1030606</v>
      </c>
      <c r="B639" s="92" t="s">
        <v>1645</v>
      </c>
      <c r="C639" s="91">
        <f>SUM(C640:C642)</f>
        <v>0</v>
      </c>
    </row>
    <row r="640" spans="1:3" ht="16.95" customHeight="1">
      <c r="A640" s="89">
        <v>103060601</v>
      </c>
      <c r="B640" s="89" t="s">
        <v>1646</v>
      </c>
      <c r="C640" s="91">
        <v>0</v>
      </c>
    </row>
    <row r="641" spans="1:3" ht="16.95" customHeight="1">
      <c r="A641" s="89">
        <v>103060602</v>
      </c>
      <c r="B641" s="89" t="s">
        <v>1647</v>
      </c>
      <c r="C641" s="91">
        <v>0</v>
      </c>
    </row>
    <row r="642" spans="1:3" ht="16.95" customHeight="1">
      <c r="A642" s="89">
        <v>103060699</v>
      </c>
      <c r="B642" s="89" t="s">
        <v>1648</v>
      </c>
      <c r="C642" s="91">
        <v>0</v>
      </c>
    </row>
    <row r="643" spans="1:3" ht="16.95" customHeight="1">
      <c r="A643" s="89">
        <v>1030607</v>
      </c>
      <c r="B643" s="92" t="s">
        <v>1649</v>
      </c>
      <c r="C643" s="91">
        <v>0</v>
      </c>
    </row>
    <row r="644" spans="1:3" ht="16.95" customHeight="1">
      <c r="A644" s="89">
        <v>1030699</v>
      </c>
      <c r="B644" s="92" t="s">
        <v>1650</v>
      </c>
      <c r="C644" s="91">
        <v>0</v>
      </c>
    </row>
    <row r="645" spans="1:3" ht="16.95" customHeight="1">
      <c r="A645" s="89">
        <v>10307</v>
      </c>
      <c r="B645" s="92" t="s">
        <v>1651</v>
      </c>
      <c r="C645" s="91">
        <f>SUM(C646,C649,C656:C658,C663,C669:C670,C673,C674,C677:C680,C685:C689,C692:C693)</f>
        <v>6422</v>
      </c>
    </row>
    <row r="646" spans="1:3" ht="16.95" customHeight="1">
      <c r="A646" s="89">
        <v>1030701</v>
      </c>
      <c r="B646" s="92" t="s">
        <v>1652</v>
      </c>
      <c r="C646" s="91">
        <f>SUM(C647:C648)</f>
        <v>0</v>
      </c>
    </row>
    <row r="647" spans="1:3" ht="16.95" customHeight="1">
      <c r="A647" s="89">
        <v>103070101</v>
      </c>
      <c r="B647" s="89" t="s">
        <v>1653</v>
      </c>
      <c r="C647" s="91">
        <v>0</v>
      </c>
    </row>
    <row r="648" spans="1:3" ht="16.95" customHeight="1">
      <c r="A648" s="89">
        <v>103070102</v>
      </c>
      <c r="B648" s="89" t="s">
        <v>1654</v>
      </c>
      <c r="C648" s="91">
        <v>0</v>
      </c>
    </row>
    <row r="649" spans="1:3" ht="16.95" customHeight="1">
      <c r="A649" s="89">
        <v>1030702</v>
      </c>
      <c r="B649" s="92" t="s">
        <v>1655</v>
      </c>
      <c r="C649" s="91">
        <f>SUM(C650:C655)</f>
        <v>0</v>
      </c>
    </row>
    <row r="650" spans="1:3" ht="16.95" customHeight="1">
      <c r="A650" s="89">
        <v>103070201</v>
      </c>
      <c r="B650" s="89" t="s">
        <v>1656</v>
      </c>
      <c r="C650" s="91">
        <v>0</v>
      </c>
    </row>
    <row r="651" spans="1:3" ht="16.95" customHeight="1">
      <c r="A651" s="89">
        <v>103070202</v>
      </c>
      <c r="B651" s="89" t="s">
        <v>1657</v>
      </c>
      <c r="C651" s="91">
        <v>0</v>
      </c>
    </row>
    <row r="652" spans="1:3" ht="16.95" customHeight="1">
      <c r="A652" s="89">
        <v>103070203</v>
      </c>
      <c r="B652" s="89" t="s">
        <v>1658</v>
      </c>
      <c r="C652" s="91">
        <v>0</v>
      </c>
    </row>
    <row r="653" spans="1:3" ht="16.95" customHeight="1">
      <c r="A653" s="89">
        <v>103070204</v>
      </c>
      <c r="B653" s="89" t="s">
        <v>1659</v>
      </c>
      <c r="C653" s="91">
        <v>0</v>
      </c>
    </row>
    <row r="654" spans="1:3" ht="16.95" customHeight="1">
      <c r="A654" s="89">
        <v>103070205</v>
      </c>
      <c r="B654" s="89" t="s">
        <v>1660</v>
      </c>
      <c r="C654" s="91">
        <v>0</v>
      </c>
    </row>
    <row r="655" spans="1:3" ht="16.95" customHeight="1">
      <c r="A655" s="89">
        <v>103070206</v>
      </c>
      <c r="B655" s="89" t="s">
        <v>1661</v>
      </c>
      <c r="C655" s="91">
        <v>0</v>
      </c>
    </row>
    <row r="656" spans="1:3" ht="16.95" customHeight="1">
      <c r="A656" s="89">
        <v>1030703</v>
      </c>
      <c r="B656" s="92" t="s">
        <v>1662</v>
      </c>
      <c r="C656" s="91">
        <v>0</v>
      </c>
    </row>
    <row r="657" spans="1:3" ht="16.95" customHeight="1">
      <c r="A657" s="89">
        <v>1030704</v>
      </c>
      <c r="B657" s="92" t="s">
        <v>1663</v>
      </c>
      <c r="C657" s="91">
        <v>0</v>
      </c>
    </row>
    <row r="658" spans="1:3" ht="16.95" customHeight="1">
      <c r="A658" s="89">
        <v>1030705</v>
      </c>
      <c r="B658" s="92" t="s">
        <v>1664</v>
      </c>
      <c r="C658" s="91">
        <f>SUM(C659:C662)</f>
        <v>159</v>
      </c>
    </row>
    <row r="659" spans="1:3" ht="16.95" customHeight="1">
      <c r="A659" s="89">
        <v>103070501</v>
      </c>
      <c r="B659" s="89" t="s">
        <v>1665</v>
      </c>
      <c r="C659" s="91">
        <v>23</v>
      </c>
    </row>
    <row r="660" spans="1:3" ht="16.95" customHeight="1">
      <c r="A660" s="89">
        <v>103070502</v>
      </c>
      <c r="B660" s="89" t="s">
        <v>1666</v>
      </c>
      <c r="C660" s="91">
        <v>0</v>
      </c>
    </row>
    <row r="661" spans="1:3" ht="16.95" customHeight="1">
      <c r="A661" s="89">
        <v>103070503</v>
      </c>
      <c r="B661" s="89" t="s">
        <v>1667</v>
      </c>
      <c r="C661" s="91">
        <v>0</v>
      </c>
    </row>
    <row r="662" spans="1:3" ht="16.95" customHeight="1">
      <c r="A662" s="89">
        <v>103070599</v>
      </c>
      <c r="B662" s="89" t="s">
        <v>1668</v>
      </c>
      <c r="C662" s="91">
        <v>136</v>
      </c>
    </row>
    <row r="663" spans="1:3" ht="16.95" customHeight="1">
      <c r="A663" s="89">
        <v>1030706</v>
      </c>
      <c r="B663" s="92" t="s">
        <v>1669</v>
      </c>
      <c r="C663" s="91">
        <f>SUM(C664:C668)</f>
        <v>2887</v>
      </c>
    </row>
    <row r="664" spans="1:3" ht="16.95" customHeight="1">
      <c r="A664" s="89">
        <v>103070601</v>
      </c>
      <c r="B664" s="89" t="s">
        <v>1670</v>
      </c>
      <c r="C664" s="91">
        <v>310</v>
      </c>
    </row>
    <row r="665" spans="1:3" ht="16.95" customHeight="1">
      <c r="A665" s="89">
        <v>103070602</v>
      </c>
      <c r="B665" s="89" t="s">
        <v>1671</v>
      </c>
      <c r="C665" s="91">
        <v>65</v>
      </c>
    </row>
    <row r="666" spans="1:3" ht="16.95" customHeight="1">
      <c r="A666" s="89">
        <v>103070603</v>
      </c>
      <c r="B666" s="89" t="s">
        <v>1672</v>
      </c>
      <c r="C666" s="91">
        <v>1</v>
      </c>
    </row>
    <row r="667" spans="1:3" ht="16.95" customHeight="1">
      <c r="A667" s="89">
        <v>103070604</v>
      </c>
      <c r="B667" s="89" t="s">
        <v>1673</v>
      </c>
      <c r="C667" s="91">
        <v>3</v>
      </c>
    </row>
    <row r="668" spans="1:3" ht="16.95" customHeight="1">
      <c r="A668" s="89">
        <v>103070699</v>
      </c>
      <c r="B668" s="89" t="s">
        <v>1674</v>
      </c>
      <c r="C668" s="91">
        <v>2508</v>
      </c>
    </row>
    <row r="669" spans="1:3" ht="16.95" customHeight="1">
      <c r="A669" s="89">
        <v>1030707</v>
      </c>
      <c r="B669" s="92" t="s">
        <v>1675</v>
      </c>
      <c r="C669" s="91">
        <v>0</v>
      </c>
    </row>
    <row r="670" spans="1:3" ht="16.95" customHeight="1">
      <c r="A670" s="89">
        <v>1030708</v>
      </c>
      <c r="B670" s="92" t="s">
        <v>1676</v>
      </c>
      <c r="C670" s="91">
        <f>SUM(C671:C672)</f>
        <v>0</v>
      </c>
    </row>
    <row r="671" spans="1:3" ht="16.95" customHeight="1">
      <c r="A671" s="89">
        <v>103070801</v>
      </c>
      <c r="B671" s="89" t="s">
        <v>1677</v>
      </c>
      <c r="C671" s="91">
        <v>0</v>
      </c>
    </row>
    <row r="672" spans="1:3" ht="16.95" customHeight="1">
      <c r="A672" s="89">
        <v>103070802</v>
      </c>
      <c r="B672" s="89" t="s">
        <v>1678</v>
      </c>
      <c r="C672" s="91">
        <v>0</v>
      </c>
    </row>
    <row r="673" spans="1:3" ht="16.95" customHeight="1">
      <c r="A673" s="89">
        <v>1030709</v>
      </c>
      <c r="B673" s="92" t="s">
        <v>1679</v>
      </c>
      <c r="C673" s="91">
        <v>0</v>
      </c>
    </row>
    <row r="674" spans="1:3" ht="16.95" customHeight="1">
      <c r="A674" s="89">
        <v>1030710</v>
      </c>
      <c r="B674" s="92" t="s">
        <v>1680</v>
      </c>
      <c r="C674" s="91">
        <f>C675+C676</f>
        <v>0</v>
      </c>
    </row>
    <row r="675" spans="1:3" ht="16.95" customHeight="1">
      <c r="A675" s="89">
        <v>103071001</v>
      </c>
      <c r="B675" s="89" t="s">
        <v>1681</v>
      </c>
      <c r="C675" s="91">
        <v>0</v>
      </c>
    </row>
    <row r="676" spans="1:3" ht="16.95" customHeight="1">
      <c r="A676" s="89">
        <v>103071002</v>
      </c>
      <c r="B676" s="89" t="s">
        <v>1682</v>
      </c>
      <c r="C676" s="91">
        <v>0</v>
      </c>
    </row>
    <row r="677" spans="1:3" ht="16.95" customHeight="1">
      <c r="A677" s="89">
        <v>1030711</v>
      </c>
      <c r="B677" s="92" t="s">
        <v>1683</v>
      </c>
      <c r="C677" s="91">
        <v>0</v>
      </c>
    </row>
    <row r="678" spans="1:3" ht="16.95" customHeight="1">
      <c r="A678" s="89">
        <v>1030712</v>
      </c>
      <c r="B678" s="92" t="s">
        <v>1684</v>
      </c>
      <c r="C678" s="91">
        <v>0</v>
      </c>
    </row>
    <row r="679" spans="1:3" ht="16.95" customHeight="1">
      <c r="A679" s="89">
        <v>1030713</v>
      </c>
      <c r="B679" s="92" t="s">
        <v>1685</v>
      </c>
      <c r="C679" s="91">
        <v>0</v>
      </c>
    </row>
    <row r="680" spans="1:3" ht="16.95" customHeight="1">
      <c r="A680" s="89">
        <v>1030714</v>
      </c>
      <c r="B680" s="92" t="s">
        <v>1686</v>
      </c>
      <c r="C680" s="91">
        <f>SUM(C681:C684)</f>
        <v>3376</v>
      </c>
    </row>
    <row r="681" spans="1:3" ht="16.95" customHeight="1">
      <c r="A681" s="89">
        <v>103071401</v>
      </c>
      <c r="B681" s="89" t="s">
        <v>1687</v>
      </c>
      <c r="C681" s="91">
        <v>0</v>
      </c>
    </row>
    <row r="682" spans="1:3" ht="16.95" customHeight="1">
      <c r="A682" s="89">
        <v>103071402</v>
      </c>
      <c r="B682" s="89" t="s">
        <v>1688</v>
      </c>
      <c r="C682" s="91">
        <v>0</v>
      </c>
    </row>
    <row r="683" spans="1:3" ht="16.95" customHeight="1">
      <c r="A683" s="89">
        <v>103071404</v>
      </c>
      <c r="B683" s="89" t="s">
        <v>1689</v>
      </c>
      <c r="C683" s="91">
        <v>3376</v>
      </c>
    </row>
    <row r="684" spans="1:3" ht="16.95" customHeight="1">
      <c r="A684" s="89">
        <v>103071405</v>
      </c>
      <c r="B684" s="89" t="s">
        <v>1690</v>
      </c>
      <c r="C684" s="91">
        <v>0</v>
      </c>
    </row>
    <row r="685" spans="1:3" ht="16.95" customHeight="1">
      <c r="A685" s="89">
        <v>1030715</v>
      </c>
      <c r="B685" s="92" t="s">
        <v>1691</v>
      </c>
      <c r="C685" s="91">
        <v>0</v>
      </c>
    </row>
    <row r="686" spans="1:3" ht="16.95" customHeight="1">
      <c r="A686" s="89">
        <v>1030716</v>
      </c>
      <c r="B686" s="92" t="s">
        <v>1692</v>
      </c>
      <c r="C686" s="91">
        <v>0</v>
      </c>
    </row>
    <row r="687" spans="1:3" ht="16.95" customHeight="1">
      <c r="A687" s="89">
        <v>1030717</v>
      </c>
      <c r="B687" s="92" t="s">
        <v>1693</v>
      </c>
      <c r="C687" s="91">
        <v>0</v>
      </c>
    </row>
    <row r="688" spans="1:3" ht="16.95" customHeight="1">
      <c r="A688" s="89">
        <v>1030718</v>
      </c>
      <c r="B688" s="92" t="s">
        <v>1694</v>
      </c>
      <c r="C688" s="91">
        <v>0</v>
      </c>
    </row>
    <row r="689" spans="1:3" ht="16.95" customHeight="1">
      <c r="A689" s="89">
        <v>1030719</v>
      </c>
      <c r="B689" s="92" t="s">
        <v>1695</v>
      </c>
      <c r="C689" s="91">
        <f>C690+C691</f>
        <v>0</v>
      </c>
    </row>
    <row r="690" spans="1:3" ht="16.95" customHeight="1">
      <c r="A690" s="89">
        <v>103071901</v>
      </c>
      <c r="B690" s="89" t="s">
        <v>1696</v>
      </c>
      <c r="C690" s="91">
        <v>0</v>
      </c>
    </row>
    <row r="691" spans="1:3" ht="16.95" customHeight="1">
      <c r="A691" s="89">
        <v>103071999</v>
      </c>
      <c r="B691" s="89" t="s">
        <v>1697</v>
      </c>
      <c r="C691" s="91">
        <v>0</v>
      </c>
    </row>
    <row r="692" spans="1:3" ht="16.95" customHeight="1">
      <c r="A692" s="89">
        <v>1030720</v>
      </c>
      <c r="B692" s="92" t="s">
        <v>1698</v>
      </c>
      <c r="C692" s="91">
        <v>0</v>
      </c>
    </row>
    <row r="693" spans="1:3" ht="16.95" customHeight="1">
      <c r="A693" s="89">
        <v>1030799</v>
      </c>
      <c r="B693" s="92" t="s">
        <v>1699</v>
      </c>
      <c r="C693" s="91">
        <v>0</v>
      </c>
    </row>
    <row r="694" spans="1:3" ht="16.95" customHeight="1">
      <c r="A694" s="89">
        <v>10308</v>
      </c>
      <c r="B694" s="92" t="s">
        <v>1700</v>
      </c>
      <c r="C694" s="91">
        <f>C695+C696</f>
        <v>58</v>
      </c>
    </row>
    <row r="695" spans="1:3" ht="16.95" customHeight="1">
      <c r="A695" s="89">
        <v>1030801</v>
      </c>
      <c r="B695" s="92" t="s">
        <v>1701</v>
      </c>
      <c r="C695" s="91">
        <v>0</v>
      </c>
    </row>
    <row r="696" spans="1:3" ht="16.95" customHeight="1">
      <c r="A696" s="89">
        <v>1030802</v>
      </c>
      <c r="B696" s="92" t="s">
        <v>1702</v>
      </c>
      <c r="C696" s="91">
        <v>58</v>
      </c>
    </row>
    <row r="697" spans="1:3" ht="16.95" customHeight="1">
      <c r="A697" s="89">
        <v>10309</v>
      </c>
      <c r="B697" s="92" t="s">
        <v>1703</v>
      </c>
      <c r="C697" s="91">
        <f>SUM(C698:C702)</f>
        <v>196</v>
      </c>
    </row>
    <row r="698" spans="1:3" ht="16.95" customHeight="1">
      <c r="A698" s="89">
        <v>1030901</v>
      </c>
      <c r="B698" s="92" t="s">
        <v>1704</v>
      </c>
      <c r="C698" s="91">
        <v>0</v>
      </c>
    </row>
    <row r="699" spans="1:3" ht="16.95" customHeight="1">
      <c r="A699" s="89">
        <v>1030902</v>
      </c>
      <c r="B699" s="92" t="s">
        <v>1705</v>
      </c>
      <c r="C699" s="91">
        <v>0</v>
      </c>
    </row>
    <row r="700" spans="1:3" ht="16.95" customHeight="1">
      <c r="A700" s="89">
        <v>1030903</v>
      </c>
      <c r="B700" s="92" t="s">
        <v>1706</v>
      </c>
      <c r="C700" s="91">
        <v>196</v>
      </c>
    </row>
    <row r="701" spans="1:3" ht="16.95" customHeight="1">
      <c r="A701" s="89">
        <v>1030904</v>
      </c>
      <c r="B701" s="92" t="s">
        <v>1707</v>
      </c>
      <c r="C701" s="91">
        <v>0</v>
      </c>
    </row>
    <row r="702" spans="1:3" ht="16.95" customHeight="1">
      <c r="A702" s="89">
        <v>1030999</v>
      </c>
      <c r="B702" s="92" t="s">
        <v>1708</v>
      </c>
      <c r="C702" s="91">
        <v>0</v>
      </c>
    </row>
    <row r="703" spans="1:3" ht="16.95" customHeight="1">
      <c r="A703" s="89">
        <v>10399</v>
      </c>
      <c r="B703" s="92" t="s">
        <v>1709</v>
      </c>
      <c r="C703" s="91">
        <f>SUM(C704:C710)</f>
        <v>172</v>
      </c>
    </row>
    <row r="704" spans="1:3" ht="16.95" customHeight="1">
      <c r="A704" s="89">
        <v>1039904</v>
      </c>
      <c r="B704" s="92" t="s">
        <v>1710</v>
      </c>
      <c r="C704" s="91">
        <v>0</v>
      </c>
    </row>
    <row r="705" spans="1:3" ht="16.95" customHeight="1">
      <c r="A705" s="89">
        <v>1039907</v>
      </c>
      <c r="B705" s="92" t="s">
        <v>1711</v>
      </c>
      <c r="C705" s="91">
        <v>0</v>
      </c>
    </row>
    <row r="706" spans="1:3" ht="16.95" customHeight="1">
      <c r="A706" s="89">
        <v>1039908</v>
      </c>
      <c r="B706" s="92" t="s">
        <v>1712</v>
      </c>
      <c r="C706" s="91">
        <v>0</v>
      </c>
    </row>
    <row r="707" spans="1:3" ht="16.95" customHeight="1">
      <c r="A707" s="89">
        <v>1039912</v>
      </c>
      <c r="B707" s="92" t="s">
        <v>1713</v>
      </c>
      <c r="C707" s="91">
        <v>0</v>
      </c>
    </row>
    <row r="708" spans="1:3" ht="16.95" customHeight="1">
      <c r="A708" s="89">
        <v>1039913</v>
      </c>
      <c r="B708" s="92" t="s">
        <v>1714</v>
      </c>
      <c r="C708" s="91">
        <v>0</v>
      </c>
    </row>
    <row r="709" spans="1:3" ht="16.95" customHeight="1">
      <c r="A709" s="89">
        <v>1039914</v>
      </c>
      <c r="B709" s="92" t="s">
        <v>1715</v>
      </c>
      <c r="C709" s="91">
        <v>0</v>
      </c>
    </row>
    <row r="710" spans="1:3" ht="16.95" customHeight="1">
      <c r="A710" s="89">
        <v>1039999</v>
      </c>
      <c r="B710" s="92" t="s">
        <v>1716</v>
      </c>
      <c r="C710" s="91">
        <v>172</v>
      </c>
    </row>
  </sheetData>
  <mergeCells count="3">
    <mergeCell ref="A1:C1"/>
    <mergeCell ref="A2:C2"/>
    <mergeCell ref="A3:C3"/>
  </mergeCells>
  <phoneticPr fontId="9" type="noConversion"/>
  <printOptions gridLines="1"/>
  <pageMargins left="0.75" right="0.75" top="1" bottom="1" header="0" footer="0"/>
  <pageSetup orientation="portrait" horizontalDpi="0" verticalDpi="0" r:id="rId1"/>
  <headerFooter alignWithMargins="0">
    <oddHeader>&amp;A</oddHeader>
    <oddFooter>Page &amp;P</oddFooter>
  </headerFooter>
</worksheet>
</file>

<file path=xl/worksheets/sheet4.xml><?xml version="1.0" encoding="utf-8"?>
<worksheet xmlns="http://schemas.openxmlformats.org/spreadsheetml/2006/main" xmlns:r="http://schemas.openxmlformats.org/officeDocument/2006/relationships">
  <dimension ref="A1:D669"/>
  <sheetViews>
    <sheetView showZeros="0" workbookViewId="0">
      <pane ySplit="2" topLeftCell="A197" activePane="bottomLeft" state="frozen"/>
      <selection pane="bottomLeft" activeCell="C28" sqref="C28"/>
    </sheetView>
  </sheetViews>
  <sheetFormatPr defaultColWidth="8.69921875" defaultRowHeight="15.6"/>
  <cols>
    <col min="1" max="1" width="38.59765625" style="6" customWidth="1"/>
    <col min="2" max="2" width="27" style="7" customWidth="1"/>
    <col min="3" max="3" width="27" style="6" customWidth="1"/>
    <col min="4" max="4" width="27" style="8" customWidth="1"/>
    <col min="5" max="16384" width="8.69921875" style="6"/>
  </cols>
  <sheetData>
    <row r="1" spans="1:4" s="1" customFormat="1">
      <c r="A1" s="1" t="s">
        <v>102</v>
      </c>
      <c r="B1" s="9"/>
      <c r="D1" s="10"/>
    </row>
    <row r="2" spans="1:4" s="2" customFormat="1" ht="29.4">
      <c r="A2" s="176" t="s">
        <v>103</v>
      </c>
      <c r="B2" s="176"/>
      <c r="C2" s="176"/>
      <c r="D2" s="176"/>
    </row>
    <row r="3" spans="1:4" s="1" customFormat="1">
      <c r="B3" s="9"/>
      <c r="D3" s="11" t="s">
        <v>17</v>
      </c>
    </row>
    <row r="4" spans="1:4" s="3" customFormat="1" ht="17.399999999999999">
      <c r="A4" s="12" t="s">
        <v>104</v>
      </c>
      <c r="B4" s="13" t="s">
        <v>105</v>
      </c>
      <c r="C4" s="14" t="s">
        <v>106</v>
      </c>
      <c r="D4" s="15" t="s">
        <v>21</v>
      </c>
    </row>
    <row r="5" spans="1:4" s="3" customFormat="1" ht="17.399999999999999">
      <c r="A5" s="16" t="s">
        <v>107</v>
      </c>
      <c r="B5" s="17">
        <f>SUM(B6,B11,B16,B24,B30,B36,B42,B44,B49,B54,B59,B64,B69,B74,B77,B79,B82,B85,B89,B92,B97,B101,B105,B113)</f>
        <v>23878</v>
      </c>
      <c r="C5" s="18">
        <f>SUM(C6,C11,C16,C24,C30,C36,C42,C44,C49,C54,C59,C64,C69,C74,C77,C79,C82,C85,C89,C92,C97,C101,C105,C109,C113)</f>
        <v>22510</v>
      </c>
      <c r="D5" s="19">
        <f t="shared" ref="D5:D13" si="0">C5/B5*100</f>
        <v>94.270876957869206</v>
      </c>
    </row>
    <row r="6" spans="1:4" s="3" customFormat="1" ht="17.399999999999999">
      <c r="A6" s="16" t="s">
        <v>108</v>
      </c>
      <c r="B6" s="17">
        <f>SUM(B7:B10)</f>
        <v>590</v>
      </c>
      <c r="C6" s="18">
        <f>SUM(C7:C10)</f>
        <v>667</v>
      </c>
      <c r="D6" s="19">
        <f t="shared" si="0"/>
        <v>113.050847457627</v>
      </c>
    </row>
    <row r="7" spans="1:4" s="4" customFormat="1" ht="17.399999999999999">
      <c r="A7" s="20" t="s">
        <v>109</v>
      </c>
      <c r="B7" s="21">
        <v>553</v>
      </c>
      <c r="C7" s="22">
        <v>440</v>
      </c>
      <c r="D7" s="19">
        <f t="shared" si="0"/>
        <v>79.566003616636493</v>
      </c>
    </row>
    <row r="8" spans="1:4" s="4" customFormat="1" ht="17.399999999999999" hidden="1">
      <c r="A8" s="20" t="s">
        <v>110</v>
      </c>
      <c r="B8" s="21">
        <v>0</v>
      </c>
      <c r="C8" s="22">
        <v>0</v>
      </c>
      <c r="D8" s="19" t="e">
        <f t="shared" si="0"/>
        <v>#DIV/0!</v>
      </c>
    </row>
    <row r="9" spans="1:4" s="4" customFormat="1" ht="17.399999999999999" hidden="1">
      <c r="A9" s="20" t="s">
        <v>111</v>
      </c>
      <c r="B9" s="21">
        <v>0</v>
      </c>
      <c r="C9" s="22">
        <v>0</v>
      </c>
      <c r="D9" s="19" t="e">
        <f t="shared" si="0"/>
        <v>#DIV/0!</v>
      </c>
    </row>
    <row r="10" spans="1:4" s="4" customFormat="1" ht="17.399999999999999">
      <c r="A10" s="20" t="s">
        <v>112</v>
      </c>
      <c r="B10" s="21">
        <v>37</v>
      </c>
      <c r="C10" s="22">
        <v>227</v>
      </c>
      <c r="D10" s="19">
        <f t="shared" si="0"/>
        <v>613.513513513514</v>
      </c>
    </row>
    <row r="11" spans="1:4" s="3" customFormat="1" ht="17.399999999999999">
      <c r="A11" s="16" t="s">
        <v>113</v>
      </c>
      <c r="B11" s="17">
        <f>SUM(B12:B15)</f>
        <v>505</v>
      </c>
      <c r="C11" s="18">
        <f>SUM(C12:C15)</f>
        <v>402</v>
      </c>
      <c r="D11" s="19">
        <f t="shared" si="0"/>
        <v>79.603960396039597</v>
      </c>
    </row>
    <row r="12" spans="1:4" s="4" customFormat="1" ht="17.399999999999999">
      <c r="A12" s="20" t="s">
        <v>109</v>
      </c>
      <c r="B12" s="21">
        <v>449</v>
      </c>
      <c r="C12" s="22">
        <v>342</v>
      </c>
      <c r="D12" s="19">
        <f t="shared" si="0"/>
        <v>76.169265033407598</v>
      </c>
    </row>
    <row r="13" spans="1:4" s="4" customFormat="1" ht="17.399999999999999" hidden="1">
      <c r="A13" s="20" t="s">
        <v>114</v>
      </c>
      <c r="B13" s="21">
        <v>0</v>
      </c>
      <c r="C13" s="22">
        <v>0</v>
      </c>
      <c r="D13" s="19" t="e">
        <f t="shared" si="0"/>
        <v>#DIV/0!</v>
      </c>
    </row>
    <row r="14" spans="1:4" s="4" customFormat="1" ht="17.399999999999999">
      <c r="A14" s="20" t="s">
        <v>115</v>
      </c>
      <c r="B14" s="21"/>
      <c r="C14" s="22">
        <v>5</v>
      </c>
      <c r="D14" s="19"/>
    </row>
    <row r="15" spans="1:4" s="4" customFormat="1" ht="17.399999999999999">
      <c r="A15" s="20" t="s">
        <v>116</v>
      </c>
      <c r="B15" s="21">
        <v>56</v>
      </c>
      <c r="C15" s="22">
        <v>55</v>
      </c>
      <c r="D15" s="19">
        <f t="shared" ref="D15:D32" si="1">C15/B15*100</f>
        <v>98.214285714285694</v>
      </c>
    </row>
    <row r="16" spans="1:4" s="3" customFormat="1" ht="17.399999999999999">
      <c r="A16" s="16" t="s">
        <v>117</v>
      </c>
      <c r="B16" s="17">
        <f>SUM(B17:B23)</f>
        <v>9552</v>
      </c>
      <c r="C16" s="18">
        <f>SUM(C17:C23)</f>
        <v>8532</v>
      </c>
      <c r="D16" s="19">
        <f t="shared" si="1"/>
        <v>89.321608040200999</v>
      </c>
    </row>
    <row r="17" spans="1:4" s="4" customFormat="1" ht="17.399999999999999">
      <c r="A17" s="20" t="s">
        <v>109</v>
      </c>
      <c r="B17" s="21">
        <v>3854</v>
      </c>
      <c r="C17" s="22">
        <v>3708</v>
      </c>
      <c r="D17" s="19">
        <f t="shared" si="1"/>
        <v>96.211728074727603</v>
      </c>
    </row>
    <row r="18" spans="1:4" s="4" customFormat="1" ht="17.399999999999999">
      <c r="A18" s="20" t="s">
        <v>118</v>
      </c>
      <c r="B18" s="21">
        <v>20</v>
      </c>
      <c r="C18" s="22">
        <v>0</v>
      </c>
      <c r="D18" s="19">
        <f t="shared" si="1"/>
        <v>0</v>
      </c>
    </row>
    <row r="19" spans="1:4" s="4" customFormat="1" ht="17.399999999999999">
      <c r="A19" s="20" t="s">
        <v>119</v>
      </c>
      <c r="B19" s="21">
        <v>3043</v>
      </c>
      <c r="C19" s="22">
        <v>2349</v>
      </c>
      <c r="D19" s="19">
        <f t="shared" si="1"/>
        <v>77.193558987840902</v>
      </c>
    </row>
    <row r="20" spans="1:4" s="4" customFormat="1" ht="17.399999999999999">
      <c r="A20" s="20" t="s">
        <v>120</v>
      </c>
      <c r="B20" s="21">
        <v>234</v>
      </c>
      <c r="C20" s="22">
        <v>345</v>
      </c>
      <c r="D20" s="19">
        <f t="shared" si="1"/>
        <v>147.435897435897</v>
      </c>
    </row>
    <row r="21" spans="1:4" s="4" customFormat="1" ht="17.399999999999999">
      <c r="A21" s="20" t="s">
        <v>121</v>
      </c>
      <c r="B21" s="21">
        <v>474</v>
      </c>
      <c r="C21" s="22">
        <v>394</v>
      </c>
      <c r="D21" s="19">
        <f t="shared" si="1"/>
        <v>83.122362869198298</v>
      </c>
    </row>
    <row r="22" spans="1:4" s="4" customFormat="1" ht="17.399999999999999">
      <c r="A22" s="20" t="s">
        <v>115</v>
      </c>
      <c r="B22" s="21">
        <v>177</v>
      </c>
      <c r="C22" s="22">
        <v>200</v>
      </c>
      <c r="D22" s="19">
        <f t="shared" si="1"/>
        <v>112.994350282486</v>
      </c>
    </row>
    <row r="23" spans="1:4" s="4" customFormat="1" ht="17.399999999999999">
      <c r="A23" s="20" t="s">
        <v>122</v>
      </c>
      <c r="B23" s="21">
        <v>1750</v>
      </c>
      <c r="C23" s="22">
        <v>1536</v>
      </c>
      <c r="D23" s="19">
        <f t="shared" si="1"/>
        <v>87.771428571428601</v>
      </c>
    </row>
    <row r="24" spans="1:4" s="3" customFormat="1" ht="17.399999999999999">
      <c r="A24" s="16" t="s">
        <v>123</v>
      </c>
      <c r="B24" s="17">
        <f>SUM(B25:B29)</f>
        <v>470</v>
      </c>
      <c r="C24" s="18">
        <f>SUM(C25:C29)</f>
        <v>395</v>
      </c>
      <c r="D24" s="19">
        <f t="shared" si="1"/>
        <v>84.042553191489404</v>
      </c>
    </row>
    <row r="25" spans="1:4" s="4" customFormat="1" ht="17.399999999999999">
      <c r="A25" s="20" t="s">
        <v>109</v>
      </c>
      <c r="B25" s="21">
        <v>327</v>
      </c>
      <c r="C25" s="22">
        <v>249</v>
      </c>
      <c r="D25" s="19">
        <f t="shared" si="1"/>
        <v>76.146788990825698</v>
      </c>
    </row>
    <row r="26" spans="1:4" s="4" customFormat="1" ht="17.399999999999999">
      <c r="A26" s="20" t="s">
        <v>124</v>
      </c>
      <c r="B26" s="21">
        <v>14</v>
      </c>
      <c r="C26" s="22">
        <v>28</v>
      </c>
      <c r="D26" s="19">
        <f t="shared" si="1"/>
        <v>200</v>
      </c>
    </row>
    <row r="27" spans="1:4" s="4" customFormat="1" ht="17.399999999999999">
      <c r="A27" s="20" t="s">
        <v>125</v>
      </c>
      <c r="B27" s="21">
        <v>54</v>
      </c>
      <c r="C27" s="22">
        <v>0</v>
      </c>
      <c r="D27" s="19">
        <f t="shared" si="1"/>
        <v>0</v>
      </c>
    </row>
    <row r="28" spans="1:4" s="4" customFormat="1" ht="17.399999999999999">
      <c r="A28" s="20" t="s">
        <v>115</v>
      </c>
      <c r="B28" s="21">
        <v>53</v>
      </c>
      <c r="C28" s="22">
        <v>38</v>
      </c>
      <c r="D28" s="19">
        <f t="shared" si="1"/>
        <v>71.698113207547195</v>
      </c>
    </row>
    <row r="29" spans="1:4" s="4" customFormat="1" ht="17.399999999999999">
      <c r="A29" s="23" t="s">
        <v>126</v>
      </c>
      <c r="B29" s="21">
        <v>22</v>
      </c>
      <c r="C29" s="22">
        <v>80</v>
      </c>
      <c r="D29" s="19">
        <f t="shared" si="1"/>
        <v>363.63636363636402</v>
      </c>
    </row>
    <row r="30" spans="1:4" s="3" customFormat="1" ht="17.399999999999999">
      <c r="A30" s="24" t="s">
        <v>127</v>
      </c>
      <c r="B30" s="17">
        <f>SUM(B31:B35)</f>
        <v>343</v>
      </c>
      <c r="C30" s="18">
        <f>SUM(C31:C35)</f>
        <v>320</v>
      </c>
      <c r="D30" s="19">
        <f t="shared" si="1"/>
        <v>93.294460641399397</v>
      </c>
    </row>
    <row r="31" spans="1:4" s="4" customFormat="1" ht="17.399999999999999">
      <c r="A31" s="20" t="s">
        <v>109</v>
      </c>
      <c r="B31" s="21">
        <v>191</v>
      </c>
      <c r="C31" s="22">
        <v>201</v>
      </c>
      <c r="D31" s="19">
        <f t="shared" si="1"/>
        <v>105.235602094241</v>
      </c>
    </row>
    <row r="32" spans="1:4" s="4" customFormat="1" ht="17.399999999999999">
      <c r="A32" s="20" t="s">
        <v>128</v>
      </c>
      <c r="B32" s="21">
        <v>2</v>
      </c>
      <c r="C32" s="22">
        <v>0</v>
      </c>
      <c r="D32" s="19">
        <f t="shared" si="1"/>
        <v>0</v>
      </c>
    </row>
    <row r="33" spans="1:4" s="4" customFormat="1" ht="17.399999999999999">
      <c r="A33" s="20" t="s">
        <v>129</v>
      </c>
      <c r="B33" s="21">
        <v>0</v>
      </c>
      <c r="C33" s="22">
        <v>18</v>
      </c>
      <c r="D33" s="19"/>
    </row>
    <row r="34" spans="1:4" s="4" customFormat="1" ht="17.399999999999999">
      <c r="A34" s="20" t="s">
        <v>115</v>
      </c>
      <c r="B34" s="21">
        <v>85</v>
      </c>
      <c r="C34" s="22">
        <v>101</v>
      </c>
      <c r="D34" s="19">
        <f t="shared" ref="D34:D39" si="2">C34/B34*100</f>
        <v>118.82352941176499</v>
      </c>
    </row>
    <row r="35" spans="1:4" s="4" customFormat="1" ht="17.399999999999999">
      <c r="A35" s="20" t="s">
        <v>130</v>
      </c>
      <c r="B35" s="21">
        <v>65</v>
      </c>
      <c r="C35" s="22">
        <v>0</v>
      </c>
      <c r="D35" s="19">
        <f t="shared" si="2"/>
        <v>0</v>
      </c>
    </row>
    <row r="36" spans="1:4" s="3" customFormat="1" ht="17.399999999999999">
      <c r="A36" s="16" t="s">
        <v>131</v>
      </c>
      <c r="B36" s="17">
        <f>SUM(B37:B41)</f>
        <v>3123</v>
      </c>
      <c r="C36" s="18">
        <f>SUM(C37:C41)</f>
        <v>3346</v>
      </c>
      <c r="D36" s="19">
        <f t="shared" si="2"/>
        <v>107.140569964777</v>
      </c>
    </row>
    <row r="37" spans="1:4" s="4" customFormat="1" ht="17.399999999999999">
      <c r="A37" s="20" t="s">
        <v>109</v>
      </c>
      <c r="B37" s="21">
        <v>373</v>
      </c>
      <c r="C37" s="22">
        <v>316</v>
      </c>
      <c r="D37" s="19">
        <f t="shared" si="2"/>
        <v>84.718498659517394</v>
      </c>
    </row>
    <row r="38" spans="1:4" s="4" customFormat="1" ht="17.399999999999999">
      <c r="A38" s="20" t="s">
        <v>132</v>
      </c>
      <c r="B38" s="21">
        <v>1919</v>
      </c>
      <c r="C38" s="22">
        <v>1970</v>
      </c>
      <c r="D38" s="19">
        <f t="shared" si="2"/>
        <v>102.65763418447099</v>
      </c>
    </row>
    <row r="39" spans="1:4" s="4" customFormat="1" ht="17.399999999999999">
      <c r="A39" s="20" t="s">
        <v>118</v>
      </c>
      <c r="B39" s="21">
        <v>3</v>
      </c>
      <c r="C39" s="22">
        <v>3</v>
      </c>
      <c r="D39" s="19">
        <f t="shared" si="2"/>
        <v>100</v>
      </c>
    </row>
    <row r="40" spans="1:4" s="4" customFormat="1" ht="17.399999999999999">
      <c r="A40" s="20" t="s">
        <v>133</v>
      </c>
      <c r="B40" s="21">
        <v>0</v>
      </c>
      <c r="C40" s="22">
        <v>36</v>
      </c>
      <c r="D40" s="19"/>
    </row>
    <row r="41" spans="1:4" s="4" customFormat="1" ht="17.399999999999999">
      <c r="A41" s="20" t="s">
        <v>134</v>
      </c>
      <c r="B41" s="21">
        <v>828</v>
      </c>
      <c r="C41" s="22">
        <v>1021</v>
      </c>
      <c r="D41" s="19">
        <f t="shared" ref="D41:D55" si="3">C41/B41*100</f>
        <v>123.309178743961</v>
      </c>
    </row>
    <row r="42" spans="1:4" s="3" customFormat="1" ht="17.399999999999999">
      <c r="A42" s="16" t="s">
        <v>135</v>
      </c>
      <c r="B42" s="17">
        <f>SUM(B43:B43)</f>
        <v>200</v>
      </c>
      <c r="C42" s="18">
        <f>SUM(C43:C43)</f>
        <v>881</v>
      </c>
      <c r="D42" s="19">
        <f t="shared" si="3"/>
        <v>440.5</v>
      </c>
    </row>
    <row r="43" spans="1:4" s="4" customFormat="1" ht="17.399999999999999">
      <c r="A43" s="20" t="s">
        <v>136</v>
      </c>
      <c r="B43" s="21">
        <v>200</v>
      </c>
      <c r="C43" s="22">
        <v>881</v>
      </c>
      <c r="D43" s="19">
        <f t="shared" si="3"/>
        <v>440.5</v>
      </c>
    </row>
    <row r="44" spans="1:4" s="3" customFormat="1" ht="17.399999999999999">
      <c r="A44" s="16" t="s">
        <v>137</v>
      </c>
      <c r="B44" s="17">
        <f>SUM(B45:B48)</f>
        <v>399</v>
      </c>
      <c r="C44" s="18">
        <f>SUM(C45:C48)</f>
        <v>460</v>
      </c>
      <c r="D44" s="19">
        <f t="shared" si="3"/>
        <v>115.288220551378</v>
      </c>
    </row>
    <row r="45" spans="1:4" s="4" customFormat="1" ht="17.399999999999999">
      <c r="A45" s="20" t="s">
        <v>109</v>
      </c>
      <c r="B45" s="21">
        <v>207</v>
      </c>
      <c r="C45" s="22">
        <v>175</v>
      </c>
      <c r="D45" s="19">
        <f t="shared" si="3"/>
        <v>84.541062801932398</v>
      </c>
    </row>
    <row r="46" spans="1:4" s="4" customFormat="1" ht="17.399999999999999">
      <c r="A46" s="20" t="s">
        <v>118</v>
      </c>
      <c r="B46" s="21">
        <v>10</v>
      </c>
      <c r="C46" s="22">
        <v>10</v>
      </c>
      <c r="D46" s="19">
        <f t="shared" si="3"/>
        <v>100</v>
      </c>
    </row>
    <row r="47" spans="1:4" s="4" customFormat="1" ht="17.399999999999999">
      <c r="A47" s="20" t="s">
        <v>115</v>
      </c>
      <c r="B47" s="21">
        <v>37</v>
      </c>
      <c r="C47" s="22">
        <v>52</v>
      </c>
      <c r="D47" s="19">
        <f t="shared" si="3"/>
        <v>140.540540540541</v>
      </c>
    </row>
    <row r="48" spans="1:4" s="4" customFormat="1" ht="17.399999999999999">
      <c r="A48" s="20" t="s">
        <v>138</v>
      </c>
      <c r="B48" s="21">
        <v>145</v>
      </c>
      <c r="C48" s="22">
        <v>223</v>
      </c>
      <c r="D48" s="19">
        <f t="shared" si="3"/>
        <v>153.79310344827601</v>
      </c>
    </row>
    <row r="49" spans="1:4" s="3" customFormat="1" ht="17.399999999999999">
      <c r="A49" s="16" t="s">
        <v>139</v>
      </c>
      <c r="B49" s="17">
        <f>SUM(B50:B53)</f>
        <v>161</v>
      </c>
      <c r="C49" s="18">
        <f>SUM(C50:C53)</f>
        <v>173</v>
      </c>
      <c r="D49" s="19">
        <f t="shared" si="3"/>
        <v>107.453416149068</v>
      </c>
    </row>
    <row r="50" spans="1:4" s="4" customFormat="1" ht="17.399999999999999">
      <c r="A50" s="20" t="s">
        <v>109</v>
      </c>
      <c r="B50" s="21">
        <v>71</v>
      </c>
      <c r="C50" s="22">
        <v>85</v>
      </c>
      <c r="D50" s="19">
        <f t="shared" si="3"/>
        <v>119.718309859155</v>
      </c>
    </row>
    <row r="51" spans="1:4" s="4" customFormat="1" ht="17.399999999999999" hidden="1">
      <c r="A51" s="20" t="s">
        <v>140</v>
      </c>
      <c r="B51" s="21">
        <v>0</v>
      </c>
      <c r="C51" s="22">
        <v>0</v>
      </c>
      <c r="D51" s="19" t="e">
        <f t="shared" si="3"/>
        <v>#DIV/0!</v>
      </c>
    </row>
    <row r="52" spans="1:4" s="4" customFormat="1" ht="17.399999999999999">
      <c r="A52" s="20" t="s">
        <v>115</v>
      </c>
      <c r="B52" s="21">
        <v>12</v>
      </c>
      <c r="C52" s="22">
        <v>14</v>
      </c>
      <c r="D52" s="19">
        <f t="shared" si="3"/>
        <v>116.666666666667</v>
      </c>
    </row>
    <row r="53" spans="1:4" s="4" customFormat="1" ht="17.399999999999999">
      <c r="A53" s="20" t="s">
        <v>141</v>
      </c>
      <c r="B53" s="21">
        <v>78</v>
      </c>
      <c r="C53" s="22">
        <v>74</v>
      </c>
      <c r="D53" s="19">
        <f t="shared" si="3"/>
        <v>94.871794871794904</v>
      </c>
    </row>
    <row r="54" spans="1:4" s="3" customFormat="1" ht="17.399999999999999">
      <c r="A54" s="16" t="s">
        <v>142</v>
      </c>
      <c r="B54" s="17">
        <f>SUM(B55:B58)</f>
        <v>1847</v>
      </c>
      <c r="C54" s="18">
        <f>SUM(C55:C58)</f>
        <v>1602</v>
      </c>
      <c r="D54" s="19">
        <f t="shared" si="3"/>
        <v>86.735246345424997</v>
      </c>
    </row>
    <row r="55" spans="1:4" s="4" customFormat="1" ht="17.399999999999999">
      <c r="A55" s="20" t="s">
        <v>109</v>
      </c>
      <c r="B55" s="21">
        <v>837</v>
      </c>
      <c r="C55" s="22">
        <v>1136</v>
      </c>
      <c r="D55" s="19">
        <f t="shared" si="3"/>
        <v>135.72281959378699</v>
      </c>
    </row>
    <row r="56" spans="1:4" s="4" customFormat="1" ht="17.399999999999999">
      <c r="A56" s="20" t="s">
        <v>118</v>
      </c>
      <c r="B56" s="21">
        <v>0</v>
      </c>
      <c r="C56" s="22">
        <v>0</v>
      </c>
      <c r="D56" s="19"/>
    </row>
    <row r="57" spans="1:4" s="4" customFormat="1" ht="17.399999999999999">
      <c r="A57" s="20" t="s">
        <v>115</v>
      </c>
      <c r="B57" s="21">
        <v>259</v>
      </c>
      <c r="C57" s="22">
        <v>363</v>
      </c>
      <c r="D57" s="19">
        <f t="shared" ref="D57:D65" si="4">C57/B57*100</f>
        <v>140.15444015444001</v>
      </c>
    </row>
    <row r="58" spans="1:4" s="4" customFormat="1" ht="17.399999999999999">
      <c r="A58" s="20" t="s">
        <v>143</v>
      </c>
      <c r="B58" s="21">
        <v>751</v>
      </c>
      <c r="C58" s="22">
        <v>103</v>
      </c>
      <c r="D58" s="19">
        <f t="shared" si="4"/>
        <v>13.7150466045273</v>
      </c>
    </row>
    <row r="59" spans="1:4" s="3" customFormat="1" ht="17.399999999999999">
      <c r="A59" s="16" t="s">
        <v>144</v>
      </c>
      <c r="B59" s="17">
        <f>SUM(B60:B63)</f>
        <v>594</v>
      </c>
      <c r="C59" s="18">
        <f>SUM(C60:C63)</f>
        <v>367</v>
      </c>
      <c r="D59" s="19">
        <f t="shared" si="4"/>
        <v>61.7845117845118</v>
      </c>
    </row>
    <row r="60" spans="1:4" s="4" customFormat="1" ht="17.399999999999999">
      <c r="A60" s="20" t="s">
        <v>109</v>
      </c>
      <c r="B60" s="21">
        <v>521</v>
      </c>
      <c r="C60" s="22">
        <v>239</v>
      </c>
      <c r="D60" s="19">
        <f t="shared" si="4"/>
        <v>45.873320537428</v>
      </c>
    </row>
    <row r="61" spans="1:4" s="4" customFormat="1" ht="17.399999999999999">
      <c r="A61" s="20" t="s">
        <v>145</v>
      </c>
      <c r="B61" s="21">
        <v>20</v>
      </c>
      <c r="C61" s="22">
        <v>40</v>
      </c>
      <c r="D61" s="19">
        <f t="shared" si="4"/>
        <v>200</v>
      </c>
    </row>
    <row r="62" spans="1:4" s="4" customFormat="1" ht="17.399999999999999">
      <c r="A62" s="20" t="s">
        <v>115</v>
      </c>
      <c r="B62" s="21">
        <v>23</v>
      </c>
      <c r="C62" s="22">
        <v>17</v>
      </c>
      <c r="D62" s="19">
        <f t="shared" si="4"/>
        <v>73.913043478260903</v>
      </c>
    </row>
    <row r="63" spans="1:4" s="4" customFormat="1" ht="17.399999999999999">
      <c r="A63" s="20" t="s">
        <v>146</v>
      </c>
      <c r="B63" s="21">
        <v>30</v>
      </c>
      <c r="C63" s="22">
        <v>71</v>
      </c>
      <c r="D63" s="19">
        <f t="shared" si="4"/>
        <v>236.666666666667</v>
      </c>
    </row>
    <row r="64" spans="1:4" s="3" customFormat="1" ht="17.399999999999999">
      <c r="A64" s="16" t="s">
        <v>147</v>
      </c>
      <c r="B64" s="17">
        <f>SUM(B65:B68)</f>
        <v>1887</v>
      </c>
      <c r="C64" s="18">
        <f>SUM(C65:C68)</f>
        <v>0</v>
      </c>
      <c r="D64" s="19">
        <f t="shared" si="4"/>
        <v>0</v>
      </c>
    </row>
    <row r="65" spans="1:4" s="4" customFormat="1" ht="17.399999999999999">
      <c r="A65" s="20" t="s">
        <v>109</v>
      </c>
      <c r="B65" s="21">
        <v>1250</v>
      </c>
      <c r="C65" s="22"/>
      <c r="D65" s="19">
        <f t="shared" si="4"/>
        <v>0</v>
      </c>
    </row>
    <row r="66" spans="1:4" s="4" customFormat="1" ht="17.399999999999999">
      <c r="A66" s="20" t="s">
        <v>118</v>
      </c>
      <c r="B66" s="21">
        <v>0</v>
      </c>
      <c r="C66" s="22"/>
      <c r="D66" s="19"/>
    </row>
    <row r="67" spans="1:4" s="4" customFormat="1" ht="17.399999999999999">
      <c r="A67" s="20" t="s">
        <v>115</v>
      </c>
      <c r="B67" s="21">
        <v>625</v>
      </c>
      <c r="C67" s="22"/>
      <c r="D67" s="19">
        <f t="shared" ref="D67:D83" si="5">C67/B67*100</f>
        <v>0</v>
      </c>
    </row>
    <row r="68" spans="1:4" s="4" customFormat="1" ht="17.399999999999999">
      <c r="A68" s="20" t="s">
        <v>148</v>
      </c>
      <c r="B68" s="21">
        <v>12</v>
      </c>
      <c r="C68" s="22"/>
      <c r="D68" s="19">
        <f t="shared" si="5"/>
        <v>0</v>
      </c>
    </row>
    <row r="69" spans="1:4" s="3" customFormat="1" ht="17.399999999999999" hidden="1">
      <c r="A69" s="16" t="s">
        <v>149</v>
      </c>
      <c r="B69" s="17">
        <f>SUM(B70:B73)</f>
        <v>0</v>
      </c>
      <c r="C69" s="18">
        <f>SUM(C70:C73)</f>
        <v>0</v>
      </c>
      <c r="D69" s="19" t="e">
        <f t="shared" si="5"/>
        <v>#DIV/0!</v>
      </c>
    </row>
    <row r="70" spans="1:4" s="4" customFormat="1" ht="17.399999999999999" hidden="1">
      <c r="A70" s="20" t="s">
        <v>109</v>
      </c>
      <c r="B70" s="21"/>
      <c r="C70" s="22"/>
      <c r="D70" s="19" t="e">
        <f t="shared" si="5"/>
        <v>#DIV/0!</v>
      </c>
    </row>
    <row r="71" spans="1:4" s="4" customFormat="1" ht="17.399999999999999" hidden="1">
      <c r="A71" s="20" t="s">
        <v>150</v>
      </c>
      <c r="B71" s="21"/>
      <c r="C71" s="22"/>
      <c r="D71" s="19" t="e">
        <f t="shared" si="5"/>
        <v>#DIV/0!</v>
      </c>
    </row>
    <row r="72" spans="1:4" s="4" customFormat="1" ht="17.399999999999999" hidden="1">
      <c r="A72" s="20" t="s">
        <v>115</v>
      </c>
      <c r="B72" s="21"/>
      <c r="C72" s="22"/>
      <c r="D72" s="19" t="e">
        <f t="shared" si="5"/>
        <v>#DIV/0!</v>
      </c>
    </row>
    <row r="73" spans="1:4" s="4" customFormat="1" ht="17.399999999999999" hidden="1">
      <c r="A73" s="20" t="s">
        <v>151</v>
      </c>
      <c r="B73" s="21"/>
      <c r="C73" s="22"/>
      <c r="D73" s="19" t="e">
        <f t="shared" si="5"/>
        <v>#DIV/0!</v>
      </c>
    </row>
    <row r="74" spans="1:4" s="3" customFormat="1" ht="17.399999999999999">
      <c r="A74" s="16" t="s">
        <v>152</v>
      </c>
      <c r="B74" s="17">
        <f>SUM(B75:B76)</f>
        <v>41</v>
      </c>
      <c r="C74" s="18">
        <f>SUM(C75:C76)</f>
        <v>0</v>
      </c>
      <c r="D74" s="19">
        <f t="shared" si="5"/>
        <v>0</v>
      </c>
    </row>
    <row r="75" spans="1:4" s="4" customFormat="1" ht="17.399999999999999">
      <c r="A75" s="20" t="s">
        <v>109</v>
      </c>
      <c r="B75" s="21">
        <v>39</v>
      </c>
      <c r="C75" s="22"/>
      <c r="D75" s="19">
        <f t="shared" si="5"/>
        <v>0</v>
      </c>
    </row>
    <row r="76" spans="1:4" s="4" customFormat="1" ht="17.399999999999999">
      <c r="A76" s="20" t="s">
        <v>153</v>
      </c>
      <c r="B76" s="21">
        <v>2</v>
      </c>
      <c r="C76" s="22"/>
      <c r="D76" s="19">
        <f t="shared" si="5"/>
        <v>0</v>
      </c>
    </row>
    <row r="77" spans="1:4" s="3" customFormat="1" ht="17.399999999999999">
      <c r="A77" s="16" t="s">
        <v>154</v>
      </c>
      <c r="B77" s="17">
        <f>SUM(B78:B78)</f>
        <v>27</v>
      </c>
      <c r="C77" s="18">
        <f>SUM(C78:C78)</f>
        <v>4</v>
      </c>
      <c r="D77" s="19">
        <f t="shared" si="5"/>
        <v>14.814814814814801</v>
      </c>
    </row>
    <row r="78" spans="1:4" s="4" customFormat="1" ht="17.399999999999999">
      <c r="A78" s="20" t="s">
        <v>109</v>
      </c>
      <c r="B78" s="21">
        <v>27</v>
      </c>
      <c r="C78" s="22">
        <v>4</v>
      </c>
      <c r="D78" s="19">
        <f t="shared" si="5"/>
        <v>14.814814814814801</v>
      </c>
    </row>
    <row r="79" spans="1:4" s="3" customFormat="1" ht="17.399999999999999">
      <c r="A79" s="16" t="s">
        <v>155</v>
      </c>
      <c r="B79" s="17">
        <f>SUM(B80:B81)</f>
        <v>119</v>
      </c>
      <c r="C79" s="18">
        <f>SUM(C80:C81)</f>
        <v>105</v>
      </c>
      <c r="D79" s="19">
        <f t="shared" si="5"/>
        <v>88.235294117647101</v>
      </c>
    </row>
    <row r="80" spans="1:4" s="4" customFormat="1" ht="17.399999999999999">
      <c r="A80" s="20" t="s">
        <v>156</v>
      </c>
      <c r="B80" s="21">
        <v>119</v>
      </c>
      <c r="C80" s="22">
        <v>105</v>
      </c>
      <c r="D80" s="19">
        <f t="shared" si="5"/>
        <v>88.235294117647101</v>
      </c>
    </row>
    <row r="81" spans="1:4" s="4" customFormat="1" ht="17.399999999999999" hidden="1">
      <c r="A81" s="20" t="s">
        <v>157</v>
      </c>
      <c r="B81" s="21">
        <v>0</v>
      </c>
      <c r="C81" s="22">
        <v>0</v>
      </c>
      <c r="D81" s="19" t="e">
        <f t="shared" si="5"/>
        <v>#DIV/0!</v>
      </c>
    </row>
    <row r="82" spans="1:4" s="3" customFormat="1" ht="17.399999999999999">
      <c r="A82" s="16" t="s">
        <v>158</v>
      </c>
      <c r="B82" s="17">
        <f>SUM(B83:B84)</f>
        <v>34</v>
      </c>
      <c r="C82" s="18">
        <f>SUM(C83:C84)</f>
        <v>49</v>
      </c>
      <c r="D82" s="19">
        <f t="shared" si="5"/>
        <v>144.11764705882399</v>
      </c>
    </row>
    <row r="83" spans="1:4" s="4" customFormat="1" ht="17.399999999999999">
      <c r="A83" s="20" t="s">
        <v>109</v>
      </c>
      <c r="B83" s="21">
        <v>34</v>
      </c>
      <c r="C83" s="22">
        <v>33</v>
      </c>
      <c r="D83" s="19">
        <f t="shared" si="5"/>
        <v>97.058823529411796</v>
      </c>
    </row>
    <row r="84" spans="1:4" s="4" customFormat="1" ht="17.399999999999999">
      <c r="A84" s="20" t="s">
        <v>159</v>
      </c>
      <c r="B84" s="21">
        <v>0</v>
      </c>
      <c r="C84" s="22">
        <v>16</v>
      </c>
      <c r="D84" s="19"/>
    </row>
    <row r="85" spans="1:4" s="3" customFormat="1" ht="17.399999999999999">
      <c r="A85" s="16" t="s">
        <v>160</v>
      </c>
      <c r="B85" s="17">
        <f>SUM(B86:B88)</f>
        <v>418</v>
      </c>
      <c r="C85" s="18">
        <f>SUM(C86:C88)</f>
        <v>455</v>
      </c>
      <c r="D85" s="19">
        <f t="shared" ref="D85:D102" si="6">C85/B85*100</f>
        <v>108.85167464114799</v>
      </c>
    </row>
    <row r="86" spans="1:4" s="4" customFormat="1" ht="17.399999999999999">
      <c r="A86" s="20" t="s">
        <v>109</v>
      </c>
      <c r="B86" s="21">
        <v>158</v>
      </c>
      <c r="C86" s="22">
        <v>382</v>
      </c>
      <c r="D86" s="19">
        <f t="shared" si="6"/>
        <v>241.77215189873399</v>
      </c>
    </row>
    <row r="87" spans="1:4" s="4" customFormat="1" ht="17.399999999999999">
      <c r="A87" s="20" t="s">
        <v>118</v>
      </c>
      <c r="B87" s="21">
        <v>10</v>
      </c>
      <c r="C87" s="22">
        <v>10</v>
      </c>
      <c r="D87" s="19">
        <f t="shared" si="6"/>
        <v>100</v>
      </c>
    </row>
    <row r="88" spans="1:4" s="4" customFormat="1" ht="17.399999999999999">
      <c r="A88" s="20" t="s">
        <v>161</v>
      </c>
      <c r="B88" s="21">
        <v>250</v>
      </c>
      <c r="C88" s="22">
        <v>63</v>
      </c>
      <c r="D88" s="19">
        <f t="shared" si="6"/>
        <v>25.2</v>
      </c>
    </row>
    <row r="89" spans="1:4" s="3" customFormat="1" ht="17.399999999999999">
      <c r="A89" s="16" t="s">
        <v>162</v>
      </c>
      <c r="B89" s="17">
        <f>SUM(B90:B91)</f>
        <v>337</v>
      </c>
      <c r="C89" s="18">
        <f>SUM(C90:C91)</f>
        <v>381</v>
      </c>
      <c r="D89" s="19">
        <f t="shared" si="6"/>
        <v>113.056379821958</v>
      </c>
    </row>
    <row r="90" spans="1:4" s="4" customFormat="1" ht="17.399999999999999">
      <c r="A90" s="20" t="s">
        <v>109</v>
      </c>
      <c r="B90" s="21">
        <v>220</v>
      </c>
      <c r="C90" s="22">
        <v>185</v>
      </c>
      <c r="D90" s="19">
        <f t="shared" si="6"/>
        <v>84.090909090909093</v>
      </c>
    </row>
    <row r="91" spans="1:4" s="4" customFormat="1" ht="17.399999999999999">
      <c r="A91" s="20" t="s">
        <v>115</v>
      </c>
      <c r="B91" s="21">
        <v>117</v>
      </c>
      <c r="C91" s="22">
        <v>196</v>
      </c>
      <c r="D91" s="19">
        <f t="shared" si="6"/>
        <v>167.52136752136801</v>
      </c>
    </row>
    <row r="92" spans="1:4" s="3" customFormat="1" ht="17.399999999999999">
      <c r="A92" s="16" t="s">
        <v>163</v>
      </c>
      <c r="B92" s="17">
        <f>SUM(B93:B96)</f>
        <v>807</v>
      </c>
      <c r="C92" s="18">
        <f>SUM(C93:C96)</f>
        <v>444</v>
      </c>
      <c r="D92" s="19">
        <f t="shared" si="6"/>
        <v>55.0185873605948</v>
      </c>
    </row>
    <row r="93" spans="1:4" s="4" customFormat="1" ht="17.399999999999999">
      <c r="A93" s="20" t="s">
        <v>109</v>
      </c>
      <c r="B93" s="21">
        <v>348</v>
      </c>
      <c r="C93" s="22">
        <v>243</v>
      </c>
      <c r="D93" s="19">
        <f t="shared" si="6"/>
        <v>69.827586206896598</v>
      </c>
    </row>
    <row r="94" spans="1:4" s="4" customFormat="1" ht="17.399999999999999" hidden="1">
      <c r="A94" s="20" t="s">
        <v>118</v>
      </c>
      <c r="B94" s="21">
        <v>0</v>
      </c>
      <c r="C94" s="22">
        <v>0</v>
      </c>
      <c r="D94" s="19" t="e">
        <f t="shared" si="6"/>
        <v>#DIV/0!</v>
      </c>
    </row>
    <row r="95" spans="1:4" s="4" customFormat="1" ht="17.399999999999999">
      <c r="A95" s="20" t="s">
        <v>115</v>
      </c>
      <c r="B95" s="21">
        <v>16</v>
      </c>
      <c r="C95" s="22">
        <v>127</v>
      </c>
      <c r="D95" s="19">
        <f t="shared" si="6"/>
        <v>793.75</v>
      </c>
    </row>
    <row r="96" spans="1:4" s="4" customFormat="1" ht="17.399999999999999">
      <c r="A96" s="20" t="s">
        <v>164</v>
      </c>
      <c r="B96" s="21">
        <v>443</v>
      </c>
      <c r="C96" s="22">
        <v>74</v>
      </c>
      <c r="D96" s="19">
        <f t="shared" si="6"/>
        <v>16.704288939051899</v>
      </c>
    </row>
    <row r="97" spans="1:4" s="3" customFormat="1" ht="17.399999999999999">
      <c r="A97" s="16" t="s">
        <v>165</v>
      </c>
      <c r="B97" s="17">
        <f>SUM(B98:B100)</f>
        <v>498</v>
      </c>
      <c r="C97" s="18">
        <f>SUM(C98:C100)</f>
        <v>378</v>
      </c>
      <c r="D97" s="19">
        <f t="shared" si="6"/>
        <v>75.903614457831296</v>
      </c>
    </row>
    <row r="98" spans="1:4" s="4" customFormat="1" ht="17.399999999999999">
      <c r="A98" s="20" t="s">
        <v>109</v>
      </c>
      <c r="B98" s="21">
        <v>120</v>
      </c>
      <c r="C98" s="22">
        <v>115</v>
      </c>
      <c r="D98" s="19">
        <f t="shared" si="6"/>
        <v>95.8333333333333</v>
      </c>
    </row>
    <row r="99" spans="1:4" s="4" customFormat="1" ht="17.399999999999999">
      <c r="A99" s="20" t="s">
        <v>115</v>
      </c>
      <c r="B99" s="21">
        <v>92</v>
      </c>
      <c r="C99" s="22">
        <v>108</v>
      </c>
      <c r="D99" s="19">
        <f t="shared" si="6"/>
        <v>117.39130434782599</v>
      </c>
    </row>
    <row r="100" spans="1:4" s="4" customFormat="1" ht="17.399999999999999">
      <c r="A100" s="20" t="s">
        <v>166</v>
      </c>
      <c r="B100" s="21">
        <v>286</v>
      </c>
      <c r="C100" s="22">
        <v>155</v>
      </c>
      <c r="D100" s="19">
        <f t="shared" si="6"/>
        <v>54.1958041958042</v>
      </c>
    </row>
    <row r="101" spans="1:4" s="3" customFormat="1" ht="17.399999999999999">
      <c r="A101" s="16" t="s">
        <v>167</v>
      </c>
      <c r="B101" s="17">
        <f>B102+B104</f>
        <v>166</v>
      </c>
      <c r="C101" s="18">
        <f>C102+C103+C104</f>
        <v>179</v>
      </c>
      <c r="D101" s="19">
        <f t="shared" si="6"/>
        <v>107.831325301205</v>
      </c>
    </row>
    <row r="102" spans="1:4" s="4" customFormat="1" ht="17.399999999999999">
      <c r="A102" s="20" t="s">
        <v>109</v>
      </c>
      <c r="B102" s="21">
        <v>161</v>
      </c>
      <c r="C102" s="22">
        <v>121</v>
      </c>
      <c r="D102" s="19">
        <f t="shared" si="6"/>
        <v>75.155279503105604</v>
      </c>
    </row>
    <row r="103" spans="1:4" s="4" customFormat="1" ht="17.399999999999999">
      <c r="A103" s="20" t="s">
        <v>168</v>
      </c>
      <c r="B103" s="21"/>
      <c r="C103" s="22">
        <v>25</v>
      </c>
      <c r="D103" s="19"/>
    </row>
    <row r="104" spans="1:4" s="4" customFormat="1" ht="17.399999999999999">
      <c r="A104" s="20" t="s">
        <v>169</v>
      </c>
      <c r="B104" s="21">
        <v>5</v>
      </c>
      <c r="C104" s="22">
        <v>33</v>
      </c>
      <c r="D104" s="19">
        <f>C104/B104*100</f>
        <v>660</v>
      </c>
    </row>
    <row r="105" spans="1:4" s="3" customFormat="1" ht="17.399999999999999">
      <c r="A105" s="16" t="s">
        <v>170</v>
      </c>
      <c r="B105" s="17">
        <f>SUM(B106:B108)</f>
        <v>687</v>
      </c>
      <c r="C105" s="18">
        <f>SUM(C106:C108)</f>
        <v>855</v>
      </c>
      <c r="D105" s="19">
        <f>C105/B105*100</f>
        <v>124.45414847161599</v>
      </c>
    </row>
    <row r="106" spans="1:4" s="4" customFormat="1" ht="17.399999999999999">
      <c r="A106" s="20" t="s">
        <v>109</v>
      </c>
      <c r="B106" s="21">
        <v>332</v>
      </c>
      <c r="C106" s="22">
        <v>503</v>
      </c>
      <c r="D106" s="19">
        <f>C106/B106*100</f>
        <v>151.506024096386</v>
      </c>
    </row>
    <row r="107" spans="1:4" s="4" customFormat="1" ht="17.399999999999999">
      <c r="A107" s="20" t="s">
        <v>115</v>
      </c>
      <c r="B107" s="21">
        <v>110</v>
      </c>
      <c r="C107" s="22">
        <v>164</v>
      </c>
      <c r="D107" s="19">
        <f>C107/B107*100</f>
        <v>149.09090909090901</v>
      </c>
    </row>
    <row r="108" spans="1:4" s="4" customFormat="1" ht="17.399999999999999">
      <c r="A108" s="20" t="s">
        <v>171</v>
      </c>
      <c r="B108" s="21">
        <v>245</v>
      </c>
      <c r="C108" s="22">
        <v>188</v>
      </c>
      <c r="D108" s="19">
        <f>C108/B108*100</f>
        <v>76.734693877550995</v>
      </c>
    </row>
    <row r="109" spans="1:4" s="4" customFormat="1" ht="17.399999999999999">
      <c r="A109" s="16" t="s">
        <v>172</v>
      </c>
      <c r="B109" s="21"/>
      <c r="C109" s="18">
        <f>C110+C111+C112</f>
        <v>1895</v>
      </c>
      <c r="D109" s="19"/>
    </row>
    <row r="110" spans="1:4" s="4" customFormat="1" ht="17.399999999999999">
      <c r="A110" s="20" t="s">
        <v>109</v>
      </c>
      <c r="B110" s="21"/>
      <c r="C110" s="22">
        <v>1112</v>
      </c>
      <c r="D110" s="19"/>
    </row>
    <row r="111" spans="1:4" s="4" customFormat="1" ht="17.399999999999999">
      <c r="A111" s="20" t="s">
        <v>115</v>
      </c>
      <c r="B111" s="21"/>
      <c r="C111" s="22">
        <v>755</v>
      </c>
      <c r="D111" s="19"/>
    </row>
    <row r="112" spans="1:4" s="4" customFormat="1" ht="17.399999999999999">
      <c r="A112" s="20" t="s">
        <v>173</v>
      </c>
      <c r="B112" s="21"/>
      <c r="C112" s="22">
        <v>28</v>
      </c>
      <c r="D112" s="19"/>
    </row>
    <row r="113" spans="1:4" s="3" customFormat="1" ht="17.399999999999999">
      <c r="A113" s="16" t="s">
        <v>174</v>
      </c>
      <c r="B113" s="17">
        <f>SUM(B114:B115)</f>
        <v>1073</v>
      </c>
      <c r="C113" s="18">
        <f>SUM(C114:C115)</f>
        <v>620</v>
      </c>
      <c r="D113" s="19">
        <f>C113/B113*100</f>
        <v>57.781919850885402</v>
      </c>
    </row>
    <row r="114" spans="1:4" s="3" customFormat="1" ht="17.399999999999999" hidden="1">
      <c r="A114" s="16" t="s">
        <v>175</v>
      </c>
      <c r="B114" s="17">
        <v>0</v>
      </c>
      <c r="C114" s="18">
        <v>0</v>
      </c>
      <c r="D114" s="19" t="e">
        <f>C114/B114*100</f>
        <v>#DIV/0!</v>
      </c>
    </row>
    <row r="115" spans="1:4" s="4" customFormat="1" ht="17.399999999999999">
      <c r="A115" s="20" t="s">
        <v>176</v>
      </c>
      <c r="B115" s="21">
        <v>1073</v>
      </c>
      <c r="C115" s="22">
        <v>620</v>
      </c>
      <c r="D115" s="19">
        <f>C115/B115*100</f>
        <v>57.781919850885402</v>
      </c>
    </row>
    <row r="116" spans="1:4" s="4" customFormat="1" ht="17.399999999999999">
      <c r="A116" s="16" t="s">
        <v>177</v>
      </c>
      <c r="B116" s="21"/>
      <c r="C116" s="22"/>
      <c r="D116" s="19"/>
    </row>
    <row r="117" spans="1:4" s="3" customFormat="1" ht="17.399999999999999">
      <c r="A117" s="16" t="s">
        <v>178</v>
      </c>
      <c r="B117" s="17">
        <f>B118</f>
        <v>276</v>
      </c>
      <c r="C117" s="18">
        <f>C118</f>
        <v>242</v>
      </c>
      <c r="D117" s="19">
        <f>C117/B117*100</f>
        <v>87.681159420289902</v>
      </c>
    </row>
    <row r="118" spans="1:4" s="3" customFormat="1" ht="17.399999999999999">
      <c r="A118" s="16" t="s">
        <v>179</v>
      </c>
      <c r="B118" s="17">
        <f>SUM(B119:B123)</f>
        <v>276</v>
      </c>
      <c r="C118" s="18">
        <f>SUM(C119:C123)</f>
        <v>242</v>
      </c>
      <c r="D118" s="19">
        <f>C118/B118*100</f>
        <v>87.681159420289902</v>
      </c>
    </row>
    <row r="119" spans="1:4" s="4" customFormat="1" ht="17.399999999999999">
      <c r="A119" s="20" t="s">
        <v>180</v>
      </c>
      <c r="B119" s="21">
        <v>0</v>
      </c>
      <c r="C119" s="22"/>
      <c r="D119" s="19"/>
    </row>
    <row r="120" spans="1:4" s="4" customFormat="1" ht="17.399999999999999">
      <c r="A120" s="20" t="s">
        <v>181</v>
      </c>
      <c r="B120" s="21">
        <v>0</v>
      </c>
      <c r="C120" s="22"/>
      <c r="D120" s="19"/>
    </row>
    <row r="121" spans="1:4" s="4" customFormat="1" ht="17.399999999999999">
      <c r="A121" s="20" t="s">
        <v>182</v>
      </c>
      <c r="B121" s="21">
        <v>43</v>
      </c>
      <c r="C121" s="22"/>
      <c r="D121" s="19"/>
    </row>
    <row r="122" spans="1:4" s="4" customFormat="1" ht="17.399999999999999">
      <c r="A122" s="20" t="s">
        <v>183</v>
      </c>
      <c r="B122" s="21">
        <v>233</v>
      </c>
      <c r="C122" s="22"/>
      <c r="D122" s="19"/>
    </row>
    <row r="123" spans="1:4" s="3" customFormat="1" ht="17.399999999999999">
      <c r="A123" s="16" t="s">
        <v>184</v>
      </c>
      <c r="B123" s="17">
        <v>0</v>
      </c>
      <c r="C123" s="18">
        <v>242</v>
      </c>
      <c r="D123" s="19"/>
    </row>
    <row r="124" spans="1:4" s="3" customFormat="1" ht="17.399999999999999">
      <c r="A124" s="16" t="s">
        <v>185</v>
      </c>
      <c r="B124" s="17">
        <f>SUM(B125,B129,B139,B143,B148,B154)</f>
        <v>8690</v>
      </c>
      <c r="C124" s="18">
        <f>SUM(C125,C129,C139,C143,C148,C154)</f>
        <v>7847</v>
      </c>
      <c r="D124" s="19">
        <f t="shared" ref="D124:D136" si="7">C124/B124*100</f>
        <v>90.299194476409696</v>
      </c>
    </row>
    <row r="125" spans="1:4" s="3" customFormat="1" ht="17.399999999999999">
      <c r="A125" s="16" t="s">
        <v>186</v>
      </c>
      <c r="B125" s="17">
        <f>SUM(B126:B128)</f>
        <v>248</v>
      </c>
      <c r="C125" s="18">
        <f>SUM(C126:C128)</f>
        <v>14</v>
      </c>
      <c r="D125" s="19">
        <f t="shared" si="7"/>
        <v>5.6451612903225801</v>
      </c>
    </row>
    <row r="126" spans="1:4" s="4" customFormat="1" ht="17.399999999999999">
      <c r="A126" s="20" t="s">
        <v>187</v>
      </c>
      <c r="B126" s="21">
        <v>54</v>
      </c>
      <c r="C126" s="22">
        <v>14</v>
      </c>
      <c r="D126" s="19">
        <f t="shared" si="7"/>
        <v>25.925925925925899</v>
      </c>
    </row>
    <row r="127" spans="1:4" s="4" customFormat="1" ht="17.399999999999999">
      <c r="A127" s="20" t="s">
        <v>188</v>
      </c>
      <c r="B127" s="21">
        <v>194</v>
      </c>
      <c r="C127" s="22">
        <v>0</v>
      </c>
      <c r="D127" s="19">
        <f t="shared" si="7"/>
        <v>0</v>
      </c>
    </row>
    <row r="128" spans="1:4" s="4" customFormat="1" ht="17.399999999999999" hidden="1">
      <c r="A128" s="20" t="s">
        <v>189</v>
      </c>
      <c r="B128" s="21">
        <v>0</v>
      </c>
      <c r="C128" s="22">
        <v>0</v>
      </c>
      <c r="D128" s="19" t="e">
        <f t="shared" si="7"/>
        <v>#DIV/0!</v>
      </c>
    </row>
    <row r="129" spans="1:4" s="3" customFormat="1" ht="17.399999999999999">
      <c r="A129" s="16" t="s">
        <v>190</v>
      </c>
      <c r="B129" s="17">
        <f>SUM(B130:B138)</f>
        <v>7464</v>
      </c>
      <c r="C129" s="18">
        <f>SUM(C130:C138)</f>
        <v>7132</v>
      </c>
      <c r="D129" s="19">
        <f t="shared" si="7"/>
        <v>95.551982851018195</v>
      </c>
    </row>
    <row r="130" spans="1:4" s="4" customFormat="1" ht="17.399999999999999">
      <c r="A130" s="20" t="s">
        <v>109</v>
      </c>
      <c r="B130" s="21">
        <v>4078</v>
      </c>
      <c r="C130" s="22">
        <v>4137</v>
      </c>
      <c r="D130" s="19">
        <f t="shared" si="7"/>
        <v>101.446787641</v>
      </c>
    </row>
    <row r="131" spans="1:4" s="4" customFormat="1" ht="17.399999999999999">
      <c r="A131" s="20" t="s">
        <v>118</v>
      </c>
      <c r="B131" s="21">
        <v>785</v>
      </c>
      <c r="C131" s="22">
        <v>758</v>
      </c>
      <c r="D131" s="19">
        <f t="shared" si="7"/>
        <v>96.560509554140097</v>
      </c>
    </row>
    <row r="132" spans="1:4" s="4" customFormat="1" ht="17.399999999999999">
      <c r="A132" s="20" t="s">
        <v>191</v>
      </c>
      <c r="B132" s="21">
        <v>15</v>
      </c>
      <c r="C132" s="22">
        <v>0</v>
      </c>
      <c r="D132" s="19">
        <f t="shared" si="7"/>
        <v>0</v>
      </c>
    </row>
    <row r="133" spans="1:4" s="4" customFormat="1" ht="17.399999999999999">
      <c r="A133" s="20" t="s">
        <v>192</v>
      </c>
      <c r="B133" s="21">
        <v>1</v>
      </c>
      <c r="C133" s="22">
        <v>0</v>
      </c>
      <c r="D133" s="19">
        <f t="shared" si="7"/>
        <v>0</v>
      </c>
    </row>
    <row r="134" spans="1:4" s="4" customFormat="1" ht="17.399999999999999" hidden="1">
      <c r="A134" s="20" t="s">
        <v>193</v>
      </c>
      <c r="B134" s="21">
        <v>0</v>
      </c>
      <c r="C134" s="22">
        <v>0</v>
      </c>
      <c r="D134" s="19" t="e">
        <f t="shared" si="7"/>
        <v>#DIV/0!</v>
      </c>
    </row>
    <row r="135" spans="1:4" s="4" customFormat="1" ht="17.399999999999999">
      <c r="A135" s="20" t="s">
        <v>194</v>
      </c>
      <c r="B135" s="21">
        <v>1302</v>
      </c>
      <c r="C135" s="22">
        <v>0</v>
      </c>
      <c r="D135" s="19">
        <f t="shared" si="7"/>
        <v>0</v>
      </c>
    </row>
    <row r="136" spans="1:4" s="4" customFormat="1" ht="17.399999999999999">
      <c r="A136" s="20" t="s">
        <v>195</v>
      </c>
      <c r="B136" s="21">
        <v>213</v>
      </c>
      <c r="C136" s="22">
        <v>0</v>
      </c>
      <c r="D136" s="19">
        <f t="shared" si="7"/>
        <v>0</v>
      </c>
    </row>
    <row r="137" spans="1:4" s="4" customFormat="1" ht="17.399999999999999">
      <c r="A137" s="20" t="s">
        <v>196</v>
      </c>
      <c r="B137" s="21"/>
      <c r="C137" s="22">
        <v>10</v>
      </c>
      <c r="D137" s="19"/>
    </row>
    <row r="138" spans="1:4" s="4" customFormat="1" ht="17.399999999999999">
      <c r="A138" s="20" t="s">
        <v>197</v>
      </c>
      <c r="B138" s="21">
        <v>1070</v>
      </c>
      <c r="C138" s="22">
        <v>2227</v>
      </c>
      <c r="D138" s="19">
        <f>C138/B138*100</f>
        <v>208.130841121495</v>
      </c>
    </row>
    <row r="139" spans="1:4" s="3" customFormat="1" ht="17.399999999999999">
      <c r="A139" s="16" t="s">
        <v>198</v>
      </c>
      <c r="B139" s="17">
        <f>SUM(B140:B142)</f>
        <v>173</v>
      </c>
      <c r="C139" s="18">
        <f>SUM(C140:C142)</f>
        <v>23</v>
      </c>
      <c r="D139" s="19">
        <f>C139/B139*100</f>
        <v>13.294797687861299</v>
      </c>
    </row>
    <row r="140" spans="1:4" s="4" customFormat="1" ht="17.399999999999999">
      <c r="A140" s="20" t="s">
        <v>109</v>
      </c>
      <c r="B140" s="21">
        <v>153</v>
      </c>
      <c r="C140" s="22">
        <v>23</v>
      </c>
      <c r="D140" s="19">
        <f>C140/B140*100</f>
        <v>15.0326797385621</v>
      </c>
    </row>
    <row r="141" spans="1:4" s="4" customFormat="1" ht="17.399999999999999">
      <c r="A141" s="20" t="s">
        <v>118</v>
      </c>
      <c r="B141" s="21">
        <v>0</v>
      </c>
      <c r="C141" s="22">
        <v>0</v>
      </c>
      <c r="D141" s="19"/>
    </row>
    <row r="142" spans="1:4" s="4" customFormat="1" ht="17.399999999999999">
      <c r="A142" s="20" t="s">
        <v>199</v>
      </c>
      <c r="B142" s="21">
        <v>20</v>
      </c>
      <c r="C142" s="22">
        <v>0</v>
      </c>
      <c r="D142" s="19">
        <f>C142/B142*100</f>
        <v>0</v>
      </c>
    </row>
    <row r="143" spans="1:4" s="3" customFormat="1" ht="17.399999999999999">
      <c r="A143" s="16" t="s">
        <v>200</v>
      </c>
      <c r="B143" s="17">
        <f>SUM(B144:B147)</f>
        <v>262</v>
      </c>
      <c r="C143" s="18">
        <f>SUM(C144:C147)</f>
        <v>99</v>
      </c>
      <c r="D143" s="19">
        <f>C143/B143*100</f>
        <v>37.786259541984698</v>
      </c>
    </row>
    <row r="144" spans="1:4" s="4" customFormat="1" ht="17.399999999999999">
      <c r="A144" s="20" t="s">
        <v>109</v>
      </c>
      <c r="B144" s="21">
        <v>114</v>
      </c>
      <c r="C144" s="22">
        <v>21</v>
      </c>
      <c r="D144" s="19">
        <f>C144/B144*100</f>
        <v>18.421052631578899</v>
      </c>
    </row>
    <row r="145" spans="1:4" s="4" customFormat="1" ht="17.399999999999999">
      <c r="A145" s="20" t="s">
        <v>115</v>
      </c>
      <c r="B145" s="21">
        <v>0</v>
      </c>
      <c r="C145" s="22">
        <v>0</v>
      </c>
      <c r="D145" s="19"/>
    </row>
    <row r="146" spans="1:4" s="4" customFormat="1" ht="17.399999999999999">
      <c r="A146" s="20" t="s">
        <v>118</v>
      </c>
      <c r="B146" s="21">
        <v>0</v>
      </c>
      <c r="C146" s="22">
        <v>0</v>
      </c>
      <c r="D146" s="19"/>
    </row>
    <row r="147" spans="1:4" s="4" customFormat="1" ht="17.399999999999999">
      <c r="A147" s="20" t="s">
        <v>201</v>
      </c>
      <c r="B147" s="21">
        <v>148</v>
      </c>
      <c r="C147" s="22">
        <v>78</v>
      </c>
      <c r="D147" s="19">
        <f t="shared" ref="D147:D153" si="8">C147/B147*100</f>
        <v>52.702702702702702</v>
      </c>
    </row>
    <row r="148" spans="1:4" s="3" customFormat="1" ht="17.399999999999999">
      <c r="A148" s="16" t="s">
        <v>202</v>
      </c>
      <c r="B148" s="17">
        <f>SUM(B149:B153)</f>
        <v>543</v>
      </c>
      <c r="C148" s="18">
        <f>SUM(C149:C153)</f>
        <v>579</v>
      </c>
      <c r="D148" s="19">
        <f t="shared" si="8"/>
        <v>106.629834254144</v>
      </c>
    </row>
    <row r="149" spans="1:4" s="4" customFormat="1" ht="17.399999999999999">
      <c r="A149" s="20" t="s">
        <v>109</v>
      </c>
      <c r="B149" s="21">
        <v>321</v>
      </c>
      <c r="C149" s="22">
        <v>341</v>
      </c>
      <c r="D149" s="19">
        <f t="shared" si="8"/>
        <v>106.23052959501599</v>
      </c>
    </row>
    <row r="150" spans="1:4" s="4" customFormat="1" ht="17.399999999999999">
      <c r="A150" s="20" t="s">
        <v>118</v>
      </c>
      <c r="B150" s="21">
        <v>113</v>
      </c>
      <c r="C150" s="22">
        <v>132</v>
      </c>
      <c r="D150" s="19">
        <f t="shared" si="8"/>
        <v>116.814159292035</v>
      </c>
    </row>
    <row r="151" spans="1:4" s="4" customFormat="1" ht="17.399999999999999">
      <c r="A151" s="20" t="s">
        <v>203</v>
      </c>
      <c r="B151" s="21">
        <v>60</v>
      </c>
      <c r="C151" s="22">
        <v>63</v>
      </c>
      <c r="D151" s="19">
        <f t="shared" si="8"/>
        <v>105</v>
      </c>
    </row>
    <row r="152" spans="1:4" s="4" customFormat="1" ht="17.399999999999999">
      <c r="A152" s="20" t="s">
        <v>204</v>
      </c>
      <c r="B152" s="21">
        <v>49</v>
      </c>
      <c r="C152" s="22">
        <v>43</v>
      </c>
      <c r="D152" s="19">
        <f t="shared" si="8"/>
        <v>87.755102040816297</v>
      </c>
    </row>
    <row r="153" spans="1:4" s="4" customFormat="1" ht="17.399999999999999" hidden="1">
      <c r="A153" s="20" t="s">
        <v>205</v>
      </c>
      <c r="B153" s="21">
        <v>0</v>
      </c>
      <c r="C153" s="22">
        <v>0</v>
      </c>
      <c r="D153" s="19" t="e">
        <f t="shared" si="8"/>
        <v>#DIV/0!</v>
      </c>
    </row>
    <row r="154" spans="1:4" s="4" customFormat="1" ht="17.399999999999999">
      <c r="A154" s="20" t="s">
        <v>206</v>
      </c>
      <c r="B154" s="21">
        <v>0</v>
      </c>
      <c r="C154" s="22">
        <v>0</v>
      </c>
      <c r="D154" s="19"/>
    </row>
    <row r="155" spans="1:4" s="3" customFormat="1" ht="17.399999999999999">
      <c r="A155" s="16" t="s">
        <v>207</v>
      </c>
      <c r="B155" s="17">
        <f>SUM(B156,B159,B165,B168,,B173,B176,B179,B171)</f>
        <v>46456</v>
      </c>
      <c r="C155" s="18">
        <f>SUM(C156,C159,C165,C168,,C173,C176,C179,C171)</f>
        <v>52423</v>
      </c>
      <c r="D155" s="19">
        <f t="shared" ref="D155:D187" si="9">C155/B155*100</f>
        <v>112.84441191665201</v>
      </c>
    </row>
    <row r="156" spans="1:4" s="3" customFormat="1" ht="17.399999999999999">
      <c r="A156" s="16" t="s">
        <v>208</v>
      </c>
      <c r="B156" s="17">
        <f>SUM(B157:B158)</f>
        <v>282</v>
      </c>
      <c r="C156" s="18">
        <f>SUM(C157:C158)</f>
        <v>355</v>
      </c>
      <c r="D156" s="19">
        <f t="shared" si="9"/>
        <v>125.88652482269499</v>
      </c>
    </row>
    <row r="157" spans="1:4" s="4" customFormat="1" ht="17.399999999999999">
      <c r="A157" s="20" t="s">
        <v>109</v>
      </c>
      <c r="B157" s="21">
        <v>200</v>
      </c>
      <c r="C157" s="22">
        <v>184</v>
      </c>
      <c r="D157" s="19">
        <f t="shared" si="9"/>
        <v>92</v>
      </c>
    </row>
    <row r="158" spans="1:4" s="4" customFormat="1" ht="17.399999999999999">
      <c r="A158" s="20" t="s">
        <v>209</v>
      </c>
      <c r="B158" s="21">
        <v>82</v>
      </c>
      <c r="C158" s="22">
        <v>171</v>
      </c>
      <c r="D158" s="19">
        <f t="shared" si="9"/>
        <v>208.53658536585399</v>
      </c>
    </row>
    <row r="159" spans="1:4" s="3" customFormat="1" ht="17.399999999999999">
      <c r="A159" s="16" t="s">
        <v>210</v>
      </c>
      <c r="B159" s="17">
        <f>SUM(B160:B164)</f>
        <v>39215</v>
      </c>
      <c r="C159" s="18">
        <f>SUM(C160:C164)</f>
        <v>44203</v>
      </c>
      <c r="D159" s="19">
        <f t="shared" si="9"/>
        <v>112.719622593395</v>
      </c>
    </row>
    <row r="160" spans="1:4" s="4" customFormat="1" ht="17.399999999999999">
      <c r="A160" s="20" t="s">
        <v>211</v>
      </c>
      <c r="B160" s="21">
        <v>3284</v>
      </c>
      <c r="C160" s="22">
        <v>3844</v>
      </c>
      <c r="D160" s="19">
        <f t="shared" si="9"/>
        <v>117.05237515225301</v>
      </c>
    </row>
    <row r="161" spans="1:4" s="4" customFormat="1" ht="17.399999999999999">
      <c r="A161" s="20" t="s">
        <v>212</v>
      </c>
      <c r="B161" s="21">
        <v>13873</v>
      </c>
      <c r="C161" s="22">
        <v>17576</v>
      </c>
      <c r="D161" s="19">
        <f t="shared" si="9"/>
        <v>126.69213580335899</v>
      </c>
    </row>
    <row r="162" spans="1:4" s="4" customFormat="1" ht="17.399999999999999">
      <c r="A162" s="20" t="s">
        <v>213</v>
      </c>
      <c r="B162" s="21">
        <v>11810</v>
      </c>
      <c r="C162" s="22">
        <v>10530</v>
      </c>
      <c r="D162" s="19">
        <f t="shared" si="9"/>
        <v>89.161727349703597</v>
      </c>
    </row>
    <row r="163" spans="1:4" s="4" customFormat="1" ht="17.399999999999999">
      <c r="A163" s="20" t="s">
        <v>214</v>
      </c>
      <c r="B163" s="21">
        <v>6020</v>
      </c>
      <c r="C163" s="22">
        <v>7382</v>
      </c>
      <c r="D163" s="19">
        <f t="shared" si="9"/>
        <v>122.624584717608</v>
      </c>
    </row>
    <row r="164" spans="1:4" s="4" customFormat="1" ht="17.399999999999999">
      <c r="A164" s="20" t="s">
        <v>215</v>
      </c>
      <c r="B164" s="21">
        <v>4228</v>
      </c>
      <c r="C164" s="22">
        <v>4871</v>
      </c>
      <c r="D164" s="19">
        <f t="shared" si="9"/>
        <v>115.208136234626</v>
      </c>
    </row>
    <row r="165" spans="1:4" s="3" customFormat="1" ht="17.399999999999999">
      <c r="A165" s="16" t="s">
        <v>216</v>
      </c>
      <c r="B165" s="17">
        <f>SUM(B166:B167)</f>
        <v>1938</v>
      </c>
      <c r="C165" s="18">
        <f>SUM(C166:C167)</f>
        <v>2158</v>
      </c>
      <c r="D165" s="19">
        <f t="shared" si="9"/>
        <v>111.35190918472701</v>
      </c>
    </row>
    <row r="166" spans="1:4" s="4" customFormat="1" ht="17.399999999999999">
      <c r="A166" s="20" t="s">
        <v>217</v>
      </c>
      <c r="B166" s="21">
        <v>1499</v>
      </c>
      <c r="C166" s="22">
        <v>2043</v>
      </c>
      <c r="D166" s="19">
        <f t="shared" si="9"/>
        <v>136.290860573716</v>
      </c>
    </row>
    <row r="167" spans="1:4" s="4" customFormat="1" ht="17.399999999999999">
      <c r="A167" s="20" t="s">
        <v>218</v>
      </c>
      <c r="B167" s="21">
        <v>439</v>
      </c>
      <c r="C167" s="22">
        <v>115</v>
      </c>
      <c r="D167" s="19">
        <f t="shared" si="9"/>
        <v>26.1958997722096</v>
      </c>
    </row>
    <row r="168" spans="1:4" s="3" customFormat="1" ht="17.399999999999999">
      <c r="A168" s="16" t="s">
        <v>219</v>
      </c>
      <c r="B168" s="17">
        <f>SUM(B169:B170)</f>
        <v>70</v>
      </c>
      <c r="C168" s="18">
        <f>SUM(C169:C170)</f>
        <v>59</v>
      </c>
      <c r="D168" s="19">
        <f t="shared" si="9"/>
        <v>84.285714285714306</v>
      </c>
    </row>
    <row r="169" spans="1:4" s="4" customFormat="1" ht="17.399999999999999">
      <c r="A169" s="20" t="s">
        <v>220</v>
      </c>
      <c r="B169" s="21">
        <v>61</v>
      </c>
      <c r="C169" s="22">
        <v>51</v>
      </c>
      <c r="D169" s="19">
        <f t="shared" si="9"/>
        <v>83.606557377049199</v>
      </c>
    </row>
    <row r="170" spans="1:4" s="4" customFormat="1" ht="17.399999999999999">
      <c r="A170" s="20" t="s">
        <v>221</v>
      </c>
      <c r="B170" s="21">
        <v>9</v>
      </c>
      <c r="C170" s="22">
        <v>8</v>
      </c>
      <c r="D170" s="19">
        <f t="shared" si="9"/>
        <v>88.8888888888889</v>
      </c>
    </row>
    <row r="171" spans="1:4" s="4" customFormat="1" ht="17.399999999999999" hidden="1">
      <c r="A171" s="20" t="s">
        <v>222</v>
      </c>
      <c r="B171" s="17">
        <v>0</v>
      </c>
      <c r="C171" s="18">
        <v>0</v>
      </c>
      <c r="D171" s="19" t="e">
        <f t="shared" si="9"/>
        <v>#DIV/0!</v>
      </c>
    </row>
    <row r="172" spans="1:4" s="4" customFormat="1" ht="17.399999999999999" hidden="1">
      <c r="A172" s="20" t="s">
        <v>223</v>
      </c>
      <c r="B172" s="21">
        <v>0</v>
      </c>
      <c r="C172" s="22">
        <v>0</v>
      </c>
      <c r="D172" s="19" t="e">
        <f t="shared" si="9"/>
        <v>#DIV/0!</v>
      </c>
    </row>
    <row r="173" spans="1:4" s="3" customFormat="1" ht="17.399999999999999">
      <c r="A173" s="16" t="s">
        <v>224</v>
      </c>
      <c r="B173" s="17">
        <f>SUM(B174:B175)</f>
        <v>537</v>
      </c>
      <c r="C173" s="18">
        <f>SUM(C174:C175)</f>
        <v>443</v>
      </c>
      <c r="D173" s="19">
        <f t="shared" si="9"/>
        <v>82.495344506517696</v>
      </c>
    </row>
    <row r="174" spans="1:4" s="4" customFormat="1" ht="17.399999999999999">
      <c r="A174" s="20" t="s">
        <v>225</v>
      </c>
      <c r="B174" s="21">
        <v>346</v>
      </c>
      <c r="C174" s="22">
        <v>227</v>
      </c>
      <c r="D174" s="19">
        <f t="shared" si="9"/>
        <v>65.606936416184993</v>
      </c>
    </row>
    <row r="175" spans="1:4" s="4" customFormat="1" ht="17.399999999999999">
      <c r="A175" s="20" t="s">
        <v>226</v>
      </c>
      <c r="B175" s="21">
        <v>191</v>
      </c>
      <c r="C175" s="22">
        <v>216</v>
      </c>
      <c r="D175" s="19">
        <f t="shared" si="9"/>
        <v>113.089005235602</v>
      </c>
    </row>
    <row r="176" spans="1:4" s="3" customFormat="1" ht="17.399999999999999">
      <c r="A176" s="16" t="s">
        <v>227</v>
      </c>
      <c r="B176" s="17">
        <f>SUM(B177:B178)</f>
        <v>3963</v>
      </c>
      <c r="C176" s="18">
        <f>SUM(C177:C178)</f>
        <v>3599</v>
      </c>
      <c r="D176" s="19">
        <f t="shared" si="9"/>
        <v>90.815039111784003</v>
      </c>
    </row>
    <row r="177" spans="1:4" s="4" customFormat="1" ht="17.399999999999999" hidden="1">
      <c r="A177" s="20" t="s">
        <v>228</v>
      </c>
      <c r="B177" s="21">
        <v>0</v>
      </c>
      <c r="C177" s="22">
        <v>0</v>
      </c>
      <c r="D177" s="19" t="e">
        <f t="shared" si="9"/>
        <v>#DIV/0!</v>
      </c>
    </row>
    <row r="178" spans="1:4" s="4" customFormat="1" ht="17.399999999999999">
      <c r="A178" s="20" t="s">
        <v>229</v>
      </c>
      <c r="B178" s="21">
        <v>3963</v>
      </c>
      <c r="C178" s="22">
        <v>3599</v>
      </c>
      <c r="D178" s="19">
        <f t="shared" si="9"/>
        <v>90.815039111784003</v>
      </c>
    </row>
    <row r="179" spans="1:4" s="3" customFormat="1" ht="17.399999999999999">
      <c r="A179" s="16" t="s">
        <v>230</v>
      </c>
      <c r="B179" s="17">
        <f>B180</f>
        <v>451</v>
      </c>
      <c r="C179" s="18">
        <f>C180</f>
        <v>1606</v>
      </c>
      <c r="D179" s="19">
        <f t="shared" si="9"/>
        <v>356.09756097561001</v>
      </c>
    </row>
    <row r="180" spans="1:4" s="4" customFormat="1" ht="17.399999999999999">
      <c r="A180" s="20" t="s">
        <v>231</v>
      </c>
      <c r="B180" s="21">
        <v>451</v>
      </c>
      <c r="C180" s="22">
        <v>1606</v>
      </c>
      <c r="D180" s="19">
        <f t="shared" si="9"/>
        <v>356.09756097561001</v>
      </c>
    </row>
    <row r="181" spans="1:4" s="3" customFormat="1" ht="17.399999999999999">
      <c r="A181" s="16" t="s">
        <v>232</v>
      </c>
      <c r="B181" s="17">
        <f>SUM(B182,B187,B190,B193,B185)</f>
        <v>1329</v>
      </c>
      <c r="C181" s="18">
        <f>SUM(C182,C187,C190,C193,C185)</f>
        <v>916</v>
      </c>
      <c r="D181" s="19">
        <f t="shared" si="9"/>
        <v>68.924003009781799</v>
      </c>
    </row>
    <row r="182" spans="1:4" s="3" customFormat="1" ht="17.399999999999999">
      <c r="A182" s="16" t="s">
        <v>233</v>
      </c>
      <c r="B182" s="17">
        <f>SUM(B183:B184)</f>
        <v>79</v>
      </c>
      <c r="C182" s="18">
        <f>SUM(C183:C184)</f>
        <v>54</v>
      </c>
      <c r="D182" s="19">
        <f t="shared" si="9"/>
        <v>68.354430379746802</v>
      </c>
    </row>
    <row r="183" spans="1:4" s="4" customFormat="1" ht="17.399999999999999">
      <c r="A183" s="20" t="s">
        <v>109</v>
      </c>
      <c r="B183" s="21">
        <v>64</v>
      </c>
      <c r="C183" s="22">
        <v>36</v>
      </c>
      <c r="D183" s="19">
        <f t="shared" si="9"/>
        <v>56.25</v>
      </c>
    </row>
    <row r="184" spans="1:4" s="4" customFormat="1" ht="17.399999999999999">
      <c r="A184" s="20" t="s">
        <v>234</v>
      </c>
      <c r="B184" s="21">
        <v>15</v>
      </c>
      <c r="C184" s="22">
        <v>18</v>
      </c>
      <c r="D184" s="19">
        <f t="shared" si="9"/>
        <v>120</v>
      </c>
    </row>
    <row r="185" spans="1:4" s="4" customFormat="1" ht="17.399999999999999">
      <c r="A185" s="16" t="s">
        <v>235</v>
      </c>
      <c r="B185" s="17">
        <f>B186</f>
        <v>16</v>
      </c>
      <c r="C185" s="18">
        <f>C186</f>
        <v>20</v>
      </c>
      <c r="D185" s="19">
        <f t="shared" si="9"/>
        <v>125</v>
      </c>
    </row>
    <row r="186" spans="1:4" s="4" customFormat="1" ht="17.399999999999999">
      <c r="A186" s="20" t="s">
        <v>236</v>
      </c>
      <c r="B186" s="21">
        <v>16</v>
      </c>
      <c r="C186" s="22">
        <v>20</v>
      </c>
      <c r="D186" s="19">
        <f t="shared" si="9"/>
        <v>125</v>
      </c>
    </row>
    <row r="187" spans="1:4" s="3" customFormat="1" ht="17.399999999999999">
      <c r="A187" s="16" t="s">
        <v>237</v>
      </c>
      <c r="B187" s="17">
        <f>SUM(B188:B189)</f>
        <v>1086</v>
      </c>
      <c r="C187" s="18">
        <f>SUM(C188:C189)</f>
        <v>215</v>
      </c>
      <c r="D187" s="19">
        <f t="shared" si="9"/>
        <v>19.7974217311234</v>
      </c>
    </row>
    <row r="188" spans="1:4" s="4" customFormat="1" ht="17.399999999999999">
      <c r="A188" s="20" t="s">
        <v>238</v>
      </c>
      <c r="B188" s="21">
        <v>0</v>
      </c>
      <c r="C188" s="22">
        <v>0</v>
      </c>
      <c r="D188" s="19"/>
    </row>
    <row r="189" spans="1:4" s="4" customFormat="1" ht="17.399999999999999">
      <c r="A189" s="20" t="s">
        <v>239</v>
      </c>
      <c r="B189" s="21">
        <v>1086</v>
      </c>
      <c r="C189" s="22">
        <v>215</v>
      </c>
      <c r="D189" s="19">
        <f t="shared" ref="D189:D203" si="10">C189/B189*100</f>
        <v>19.7974217311234</v>
      </c>
    </row>
    <row r="190" spans="1:4" s="3" customFormat="1" ht="17.399999999999999">
      <c r="A190" s="16" t="s">
        <v>240</v>
      </c>
      <c r="B190" s="17">
        <f>SUM(B191:B192)</f>
        <v>95</v>
      </c>
      <c r="C190" s="18">
        <f>SUM(C191:C192)</f>
        <v>77</v>
      </c>
      <c r="D190" s="19">
        <f t="shared" si="10"/>
        <v>81.052631578947398</v>
      </c>
    </row>
    <row r="191" spans="1:4" s="4" customFormat="1" ht="17.399999999999999">
      <c r="A191" s="20" t="s">
        <v>241</v>
      </c>
      <c r="B191" s="21">
        <v>80</v>
      </c>
      <c r="C191" s="22">
        <v>62</v>
      </c>
      <c r="D191" s="19">
        <f t="shared" si="10"/>
        <v>77.5</v>
      </c>
    </row>
    <row r="192" spans="1:4" s="4" customFormat="1" ht="17.399999999999999">
      <c r="A192" s="20" t="s">
        <v>242</v>
      </c>
      <c r="B192" s="21">
        <v>15</v>
      </c>
      <c r="C192" s="22">
        <v>15</v>
      </c>
      <c r="D192" s="19">
        <f t="shared" si="10"/>
        <v>100</v>
      </c>
    </row>
    <row r="193" spans="1:4" s="3" customFormat="1" ht="17.399999999999999">
      <c r="A193" s="16" t="s">
        <v>243</v>
      </c>
      <c r="B193" s="17">
        <f>SUM(B194:B194)</f>
        <v>53</v>
      </c>
      <c r="C193" s="18">
        <f>SUM(C194:C194)</f>
        <v>550</v>
      </c>
      <c r="D193" s="19">
        <f t="shared" si="10"/>
        <v>1037.7358490566</v>
      </c>
    </row>
    <row r="194" spans="1:4" s="4" customFormat="1" ht="17.399999999999999">
      <c r="A194" s="20" t="s">
        <v>244</v>
      </c>
      <c r="B194" s="21">
        <v>53</v>
      </c>
      <c r="C194" s="22">
        <v>550</v>
      </c>
      <c r="D194" s="19">
        <f t="shared" si="10"/>
        <v>1037.7358490566</v>
      </c>
    </row>
    <row r="195" spans="1:4" s="3" customFormat="1" ht="17.399999999999999">
      <c r="A195" s="16" t="s">
        <v>245</v>
      </c>
      <c r="B195" s="17">
        <f>SUM(B196,B207,B209,B215,B219)</f>
        <v>3293</v>
      </c>
      <c r="C195" s="18">
        <f>SUM(C196,C207,C213,C209,C215,C219)</f>
        <v>4341</v>
      </c>
      <c r="D195" s="19">
        <f t="shared" si="10"/>
        <v>131.82508351047699</v>
      </c>
    </row>
    <row r="196" spans="1:4" s="3" customFormat="1" ht="17.399999999999999">
      <c r="A196" s="16" t="s">
        <v>246</v>
      </c>
      <c r="B196" s="17">
        <f>SUM(B197:B206)</f>
        <v>1534</v>
      </c>
      <c r="C196" s="18">
        <f>SUM(C197:C206)</f>
        <v>1948</v>
      </c>
      <c r="D196" s="19">
        <f t="shared" si="10"/>
        <v>126.98826597131701</v>
      </c>
    </row>
    <row r="197" spans="1:4" s="4" customFormat="1" ht="17.399999999999999">
      <c r="A197" s="20" t="s">
        <v>109</v>
      </c>
      <c r="B197" s="21">
        <v>293</v>
      </c>
      <c r="C197" s="22">
        <v>405</v>
      </c>
      <c r="D197" s="19">
        <f t="shared" si="10"/>
        <v>138.225255972696</v>
      </c>
    </row>
    <row r="198" spans="1:4" s="4" customFormat="1" ht="17.399999999999999">
      <c r="A198" s="20" t="s">
        <v>247</v>
      </c>
      <c r="B198" s="21">
        <v>391</v>
      </c>
      <c r="C198" s="22">
        <v>72</v>
      </c>
      <c r="D198" s="19">
        <f t="shared" si="10"/>
        <v>18.414322250639401</v>
      </c>
    </row>
    <row r="199" spans="1:4" s="4" customFormat="1" ht="17.399999999999999">
      <c r="A199" s="20" t="s">
        <v>248</v>
      </c>
      <c r="B199" s="21">
        <v>13</v>
      </c>
      <c r="C199" s="22">
        <v>0</v>
      </c>
      <c r="D199" s="19">
        <f t="shared" si="10"/>
        <v>0</v>
      </c>
    </row>
    <row r="200" spans="1:4" s="4" customFormat="1" ht="17.399999999999999">
      <c r="A200" s="20" t="s">
        <v>249</v>
      </c>
      <c r="B200" s="21">
        <v>283</v>
      </c>
      <c r="C200" s="22">
        <v>179</v>
      </c>
      <c r="D200" s="19">
        <f t="shared" si="10"/>
        <v>63.2508833922262</v>
      </c>
    </row>
    <row r="201" spans="1:4" s="4" customFormat="1" ht="17.399999999999999" hidden="1">
      <c r="A201" s="20" t="s">
        <v>250</v>
      </c>
      <c r="B201" s="21">
        <v>0</v>
      </c>
      <c r="C201" s="22">
        <v>0</v>
      </c>
      <c r="D201" s="19" t="e">
        <f t="shared" si="10"/>
        <v>#DIV/0!</v>
      </c>
    </row>
    <row r="202" spans="1:4" s="4" customFormat="1" ht="17.399999999999999">
      <c r="A202" s="20" t="s">
        <v>251</v>
      </c>
      <c r="B202" s="21">
        <v>144</v>
      </c>
      <c r="C202" s="22">
        <v>118</v>
      </c>
      <c r="D202" s="19">
        <f t="shared" si="10"/>
        <v>81.9444444444444</v>
      </c>
    </row>
    <row r="203" spans="1:4" s="4" customFormat="1" ht="17.399999999999999">
      <c r="A203" s="20" t="s">
        <v>252</v>
      </c>
      <c r="B203" s="21">
        <v>57</v>
      </c>
      <c r="C203" s="22">
        <v>23</v>
      </c>
      <c r="D203" s="19">
        <f t="shared" si="10"/>
        <v>40.350877192982502</v>
      </c>
    </row>
    <row r="204" spans="1:4" s="4" customFormat="1" ht="17.399999999999999">
      <c r="A204" s="20" t="s">
        <v>253</v>
      </c>
      <c r="B204" s="21"/>
      <c r="C204" s="22">
        <v>44</v>
      </c>
      <c r="D204" s="19"/>
    </row>
    <row r="205" spans="1:4" s="4" customFormat="1" ht="17.399999999999999">
      <c r="A205" s="20" t="s">
        <v>254</v>
      </c>
      <c r="B205" s="21">
        <v>71</v>
      </c>
      <c r="C205" s="22">
        <v>80</v>
      </c>
      <c r="D205" s="19">
        <f t="shared" ref="D205:D212" si="11">C205/B205*100</f>
        <v>112.676056338028</v>
      </c>
    </row>
    <row r="206" spans="1:4" s="4" customFormat="1" ht="17.399999999999999">
      <c r="A206" s="20" t="s">
        <v>255</v>
      </c>
      <c r="B206" s="21">
        <v>282</v>
      </c>
      <c r="C206" s="22">
        <v>1027</v>
      </c>
      <c r="D206" s="19">
        <f t="shared" si="11"/>
        <v>364.18439716312099</v>
      </c>
    </row>
    <row r="207" spans="1:4" s="3" customFormat="1" ht="17.399999999999999">
      <c r="A207" s="16" t="s">
        <v>256</v>
      </c>
      <c r="B207" s="17">
        <f>SUM(B208:B208)</f>
        <v>368</v>
      </c>
      <c r="C207" s="18">
        <f>SUM(C208:C208)</f>
        <v>195</v>
      </c>
      <c r="D207" s="19">
        <f t="shared" si="11"/>
        <v>52.989130434782602</v>
      </c>
    </row>
    <row r="208" spans="1:4" s="4" customFormat="1" ht="17.399999999999999">
      <c r="A208" s="20" t="s">
        <v>257</v>
      </c>
      <c r="B208" s="21">
        <v>368</v>
      </c>
      <c r="C208" s="22">
        <v>195</v>
      </c>
      <c r="D208" s="19">
        <f t="shared" si="11"/>
        <v>52.989130434782602</v>
      </c>
    </row>
    <row r="209" spans="1:4" s="3" customFormat="1" ht="17.399999999999999">
      <c r="A209" s="16" t="s">
        <v>258</v>
      </c>
      <c r="B209" s="17">
        <f>SUM(B210:B212)</f>
        <v>200</v>
      </c>
      <c r="C209" s="18">
        <f>SUM(C210:C212)</f>
        <v>0</v>
      </c>
      <c r="D209" s="19">
        <f t="shared" si="11"/>
        <v>0</v>
      </c>
    </row>
    <row r="210" spans="1:4" s="4" customFormat="1" ht="17.399999999999999" hidden="1">
      <c r="A210" s="20" t="s">
        <v>109</v>
      </c>
      <c r="B210" s="21">
        <v>0</v>
      </c>
      <c r="C210" s="22">
        <v>0</v>
      </c>
      <c r="D210" s="19" t="e">
        <f t="shared" si="11"/>
        <v>#DIV/0!</v>
      </c>
    </row>
    <row r="211" spans="1:4" s="4" customFormat="1" ht="17.399999999999999" hidden="1">
      <c r="A211" s="20" t="s">
        <v>259</v>
      </c>
      <c r="B211" s="21">
        <v>0</v>
      </c>
      <c r="C211" s="22">
        <v>0</v>
      </c>
      <c r="D211" s="19" t="e">
        <f t="shared" si="11"/>
        <v>#DIV/0!</v>
      </c>
    </row>
    <row r="212" spans="1:4" s="4" customFormat="1" ht="17.399999999999999">
      <c r="A212" s="20" t="s">
        <v>260</v>
      </c>
      <c r="B212" s="21">
        <v>200</v>
      </c>
      <c r="C212" s="22">
        <v>0</v>
      </c>
      <c r="D212" s="19">
        <f t="shared" si="11"/>
        <v>0</v>
      </c>
    </row>
    <row r="213" spans="1:4" s="4" customFormat="1" ht="17.399999999999999">
      <c r="A213" s="16" t="s">
        <v>261</v>
      </c>
      <c r="B213" s="21"/>
      <c r="C213" s="18">
        <f>C214</f>
        <v>1</v>
      </c>
      <c r="D213" s="19"/>
    </row>
    <row r="214" spans="1:4" s="4" customFormat="1" ht="17.399999999999999">
      <c r="A214" s="20" t="s">
        <v>262</v>
      </c>
      <c r="B214" s="21"/>
      <c r="C214" s="22">
        <v>1</v>
      </c>
      <c r="D214" s="19"/>
    </row>
    <row r="215" spans="1:4" s="3" customFormat="1" ht="17.399999999999999">
      <c r="A215" s="16" t="s">
        <v>263</v>
      </c>
      <c r="B215" s="17">
        <f>SUM(B216:B218)</f>
        <v>934</v>
      </c>
      <c r="C215" s="18">
        <f>SUM(C216:C218)</f>
        <v>771</v>
      </c>
      <c r="D215" s="19">
        <f t="shared" ref="D215:D233" si="12">C215/B215*100</f>
        <v>82.548179871520304</v>
      </c>
    </row>
    <row r="216" spans="1:4" s="4" customFormat="1" ht="17.399999999999999">
      <c r="A216" s="20" t="s">
        <v>109</v>
      </c>
      <c r="B216" s="21">
        <v>676</v>
      </c>
      <c r="C216" s="22">
        <v>545</v>
      </c>
      <c r="D216" s="19">
        <f t="shared" si="12"/>
        <v>80.621301775147899</v>
      </c>
    </row>
    <row r="217" spans="1:4" s="4" customFormat="1" ht="17.399999999999999">
      <c r="A217" s="20" t="s">
        <v>118</v>
      </c>
      <c r="B217" s="21">
        <v>0</v>
      </c>
      <c r="C217" s="22">
        <v>0</v>
      </c>
      <c r="D217" s="19"/>
    </row>
    <row r="218" spans="1:4" s="4" customFormat="1" ht="17.399999999999999">
      <c r="A218" s="20" t="s">
        <v>264</v>
      </c>
      <c r="B218" s="21">
        <v>258</v>
      </c>
      <c r="C218" s="22">
        <v>226</v>
      </c>
      <c r="D218" s="19">
        <f t="shared" si="12"/>
        <v>87.596899224806194</v>
      </c>
    </row>
    <row r="219" spans="1:4" s="3" customFormat="1" ht="17.399999999999999">
      <c r="A219" s="16" t="s">
        <v>265</v>
      </c>
      <c r="B219" s="17">
        <f>SUM(B220:B222)</f>
        <v>257</v>
      </c>
      <c r="C219" s="18">
        <f>SUM(C220:C222)</f>
        <v>1426</v>
      </c>
      <c r="D219" s="19">
        <f t="shared" si="12"/>
        <v>554.86381322957197</v>
      </c>
    </row>
    <row r="220" spans="1:4" s="3" customFormat="1" ht="17.399999999999999">
      <c r="A220" s="20" t="s">
        <v>266</v>
      </c>
      <c r="B220" s="21">
        <v>1</v>
      </c>
      <c r="C220" s="22">
        <v>25</v>
      </c>
      <c r="D220" s="19">
        <f t="shared" si="12"/>
        <v>2500</v>
      </c>
    </row>
    <row r="221" spans="1:4" s="3" customFormat="1" ht="17.399999999999999">
      <c r="A221" s="20" t="s">
        <v>267</v>
      </c>
      <c r="B221" s="21">
        <v>30</v>
      </c>
      <c r="C221" s="22">
        <v>0</v>
      </c>
      <c r="D221" s="19">
        <f t="shared" si="12"/>
        <v>0</v>
      </c>
    </row>
    <row r="222" spans="1:4" s="4" customFormat="1" ht="17.399999999999999">
      <c r="A222" s="20" t="s">
        <v>268</v>
      </c>
      <c r="B222" s="21">
        <v>226</v>
      </c>
      <c r="C222" s="22">
        <v>1401</v>
      </c>
      <c r="D222" s="19">
        <f t="shared" si="12"/>
        <v>619.91150442477897</v>
      </c>
    </row>
    <row r="223" spans="1:4" s="3" customFormat="1" ht="17.399999999999999">
      <c r="A223" s="16" t="s">
        <v>269</v>
      </c>
      <c r="B223" s="17">
        <f>SUM(B224,B230,B237,B241,B246,B249,B254,B259,B264,B269,B273,B276,B280,B282,B289)</f>
        <v>22835</v>
      </c>
      <c r="C223" s="18">
        <f>SUM(C224,C230,C237,C241,C246,C249,C254,C259,C264,C269,C273,C276,C280,C282,C285,C289)</f>
        <v>19391</v>
      </c>
      <c r="D223" s="19">
        <f t="shared" si="12"/>
        <v>84.917889205167498</v>
      </c>
    </row>
    <row r="224" spans="1:4" s="3" customFormat="1" ht="17.399999999999999">
      <c r="A224" s="16" t="s">
        <v>270</v>
      </c>
      <c r="B224" s="17">
        <f>SUM(B225:B229)</f>
        <v>1266</v>
      </c>
      <c r="C224" s="18">
        <f>SUM(C225:C229)</f>
        <v>1361</v>
      </c>
      <c r="D224" s="19">
        <f t="shared" si="12"/>
        <v>107.50394944707701</v>
      </c>
    </row>
    <row r="225" spans="1:4" s="4" customFormat="1" ht="17.399999999999999">
      <c r="A225" s="20" t="s">
        <v>109</v>
      </c>
      <c r="B225" s="21">
        <v>323</v>
      </c>
      <c r="C225" s="22">
        <v>289</v>
      </c>
      <c r="D225" s="19">
        <f t="shared" si="12"/>
        <v>89.473684210526301</v>
      </c>
    </row>
    <row r="226" spans="1:4" s="4" customFormat="1" ht="17.399999999999999">
      <c r="A226" s="20" t="s">
        <v>271</v>
      </c>
      <c r="B226" s="21">
        <v>75</v>
      </c>
      <c r="C226" s="22">
        <v>95</v>
      </c>
      <c r="D226" s="19">
        <f t="shared" si="12"/>
        <v>126.666666666667</v>
      </c>
    </row>
    <row r="227" spans="1:4" s="4" customFormat="1" ht="17.399999999999999">
      <c r="A227" s="20" t="s">
        <v>272</v>
      </c>
      <c r="B227" s="21">
        <v>129</v>
      </c>
      <c r="C227" s="22">
        <v>91</v>
      </c>
      <c r="D227" s="19">
        <f t="shared" si="12"/>
        <v>70.542635658914705</v>
      </c>
    </row>
    <row r="228" spans="1:4" s="4" customFormat="1" ht="17.399999999999999">
      <c r="A228" s="20" t="s">
        <v>273</v>
      </c>
      <c r="B228" s="21">
        <v>527</v>
      </c>
      <c r="C228" s="22">
        <v>550</v>
      </c>
      <c r="D228" s="19">
        <f t="shared" si="12"/>
        <v>104.364326375712</v>
      </c>
    </row>
    <row r="229" spans="1:4" s="4" customFormat="1" ht="17.399999999999999">
      <c r="A229" s="20" t="s">
        <v>274</v>
      </c>
      <c r="B229" s="21">
        <v>212</v>
      </c>
      <c r="C229" s="22">
        <v>336</v>
      </c>
      <c r="D229" s="19">
        <f t="shared" si="12"/>
        <v>158.49056603773599</v>
      </c>
    </row>
    <row r="230" spans="1:4" s="3" customFormat="1" ht="17.399999999999999">
      <c r="A230" s="16" t="s">
        <v>275</v>
      </c>
      <c r="B230" s="17">
        <f>SUM(B231:B236)</f>
        <v>329</v>
      </c>
      <c r="C230" s="18">
        <f>SUM(C231:C236)</f>
        <v>266</v>
      </c>
      <c r="D230" s="19">
        <f t="shared" si="12"/>
        <v>80.851063829787194</v>
      </c>
    </row>
    <row r="231" spans="1:4" s="4" customFormat="1" ht="17.399999999999999">
      <c r="A231" s="20" t="s">
        <v>109</v>
      </c>
      <c r="B231" s="21">
        <v>222</v>
      </c>
      <c r="C231" s="22">
        <v>160</v>
      </c>
      <c r="D231" s="19">
        <f t="shared" si="12"/>
        <v>72.072072072072103</v>
      </c>
    </row>
    <row r="232" spans="1:4" s="4" customFormat="1" ht="17.399999999999999">
      <c r="A232" s="20" t="s">
        <v>276</v>
      </c>
      <c r="B232" s="21">
        <v>11</v>
      </c>
      <c r="C232" s="22">
        <v>0</v>
      </c>
      <c r="D232" s="19">
        <f t="shared" si="12"/>
        <v>0</v>
      </c>
    </row>
    <row r="233" spans="1:4" s="4" customFormat="1" ht="17.399999999999999" hidden="1">
      <c r="A233" s="20" t="s">
        <v>277</v>
      </c>
      <c r="B233" s="21">
        <v>0</v>
      </c>
      <c r="C233" s="22">
        <v>0</v>
      </c>
      <c r="D233" s="19" t="e">
        <f t="shared" si="12"/>
        <v>#DIV/0!</v>
      </c>
    </row>
    <row r="234" spans="1:4" s="4" customFormat="1" ht="17.399999999999999">
      <c r="A234" s="20" t="s">
        <v>278</v>
      </c>
      <c r="B234" s="21">
        <v>0</v>
      </c>
      <c r="C234" s="22">
        <v>8</v>
      </c>
      <c r="D234" s="19"/>
    </row>
    <row r="235" spans="1:4" s="4" customFormat="1" ht="17.399999999999999">
      <c r="A235" s="20" t="s">
        <v>279</v>
      </c>
      <c r="B235" s="21">
        <v>18</v>
      </c>
      <c r="C235" s="22">
        <v>18</v>
      </c>
      <c r="D235" s="19">
        <f t="shared" ref="D235:D257" si="13">C235/B235*100</f>
        <v>100</v>
      </c>
    </row>
    <row r="236" spans="1:4" s="4" customFormat="1" ht="17.399999999999999">
      <c r="A236" s="20" t="s">
        <v>280</v>
      </c>
      <c r="B236" s="21">
        <v>78</v>
      </c>
      <c r="C236" s="22">
        <v>80</v>
      </c>
      <c r="D236" s="19">
        <f t="shared" si="13"/>
        <v>102.564102564103</v>
      </c>
    </row>
    <row r="237" spans="1:4" s="3" customFormat="1" ht="17.399999999999999">
      <c r="A237" s="16" t="s">
        <v>281</v>
      </c>
      <c r="B237" s="17">
        <f>SUM(B238:B240)</f>
        <v>4565</v>
      </c>
      <c r="C237" s="18">
        <f>SUM(C238:C240)</f>
        <v>5214</v>
      </c>
      <c r="D237" s="19">
        <f t="shared" si="13"/>
        <v>114.21686746988</v>
      </c>
    </row>
    <row r="238" spans="1:4" s="4" customFormat="1" ht="17.399999999999999">
      <c r="A238" s="20" t="s">
        <v>282</v>
      </c>
      <c r="B238" s="21">
        <v>401</v>
      </c>
      <c r="C238" s="22">
        <v>325</v>
      </c>
      <c r="D238" s="19">
        <f t="shared" si="13"/>
        <v>81.047381546134702</v>
      </c>
    </row>
    <row r="239" spans="1:4" s="4" customFormat="1" ht="17.399999999999999">
      <c r="A239" s="20" t="s">
        <v>283</v>
      </c>
      <c r="B239" s="21">
        <v>4164</v>
      </c>
      <c r="C239" s="22">
        <v>4889</v>
      </c>
      <c r="D239" s="19">
        <f t="shared" si="13"/>
        <v>117.41114313160401</v>
      </c>
    </row>
    <row r="240" spans="1:4" s="4" customFormat="1" ht="17.399999999999999" hidden="1">
      <c r="A240" s="20" t="s">
        <v>284</v>
      </c>
      <c r="B240" s="21">
        <v>0</v>
      </c>
      <c r="C240" s="22">
        <v>0</v>
      </c>
      <c r="D240" s="19" t="e">
        <f t="shared" si="13"/>
        <v>#DIV/0!</v>
      </c>
    </row>
    <row r="241" spans="1:4" s="3" customFormat="1" ht="17.399999999999999">
      <c r="A241" s="16" t="s">
        <v>285</v>
      </c>
      <c r="B241" s="17">
        <f>SUM(B242:B245)</f>
        <v>2066</v>
      </c>
      <c r="C241" s="18">
        <f>SUM(C242:C245)</f>
        <v>1852</v>
      </c>
      <c r="D241" s="19">
        <f t="shared" si="13"/>
        <v>89.641819941916793</v>
      </c>
    </row>
    <row r="242" spans="1:4" s="4" customFormat="1" ht="17.399999999999999">
      <c r="A242" s="20" t="s">
        <v>286</v>
      </c>
      <c r="B242" s="21">
        <v>103</v>
      </c>
      <c r="C242" s="22">
        <v>23</v>
      </c>
      <c r="D242" s="19">
        <f t="shared" si="13"/>
        <v>22.330097087378601</v>
      </c>
    </row>
    <row r="243" spans="1:4" s="4" customFormat="1" ht="17.399999999999999">
      <c r="A243" s="20" t="s">
        <v>287</v>
      </c>
      <c r="B243" s="21">
        <v>1190</v>
      </c>
      <c r="C243" s="22">
        <v>1098</v>
      </c>
      <c r="D243" s="19">
        <f t="shared" si="13"/>
        <v>92.268907563025195</v>
      </c>
    </row>
    <row r="244" spans="1:4" s="4" customFormat="1" ht="17.399999999999999">
      <c r="A244" s="20" t="s">
        <v>288</v>
      </c>
      <c r="B244" s="21">
        <v>178</v>
      </c>
      <c r="C244" s="22">
        <v>213</v>
      </c>
      <c r="D244" s="19">
        <f t="shared" si="13"/>
        <v>119.662921348315</v>
      </c>
    </row>
    <row r="245" spans="1:4" s="4" customFormat="1" ht="17.399999999999999">
      <c r="A245" s="20" t="s">
        <v>289</v>
      </c>
      <c r="B245" s="21">
        <v>595</v>
      </c>
      <c r="C245" s="22">
        <v>518</v>
      </c>
      <c r="D245" s="19">
        <f t="shared" si="13"/>
        <v>87.058823529411796</v>
      </c>
    </row>
    <row r="246" spans="1:4" s="3" customFormat="1" ht="17.399999999999999">
      <c r="A246" s="16" t="s">
        <v>290</v>
      </c>
      <c r="B246" s="17">
        <f>SUM(B247:B248)</f>
        <v>917</v>
      </c>
      <c r="C246" s="18">
        <f>SUM(C247:C248)</f>
        <v>623</v>
      </c>
      <c r="D246" s="19">
        <f t="shared" si="13"/>
        <v>67.9389312977099</v>
      </c>
    </row>
    <row r="247" spans="1:4" s="4" customFormat="1" ht="17.399999999999999" hidden="1">
      <c r="A247" s="20" t="s">
        <v>291</v>
      </c>
      <c r="B247" s="21">
        <v>0</v>
      </c>
      <c r="C247" s="22">
        <v>0</v>
      </c>
      <c r="D247" s="19" t="e">
        <f t="shared" si="13"/>
        <v>#DIV/0!</v>
      </c>
    </row>
    <row r="248" spans="1:4" s="4" customFormat="1" ht="17.399999999999999">
      <c r="A248" s="20" t="s">
        <v>292</v>
      </c>
      <c r="B248" s="21">
        <v>917</v>
      </c>
      <c r="C248" s="22">
        <v>623</v>
      </c>
      <c r="D248" s="19">
        <f t="shared" si="13"/>
        <v>67.9389312977099</v>
      </c>
    </row>
    <row r="249" spans="1:4" s="3" customFormat="1" ht="17.399999999999999">
      <c r="A249" s="16" t="s">
        <v>293</v>
      </c>
      <c r="B249" s="17">
        <f>SUM(B250:B253)</f>
        <v>1105</v>
      </c>
      <c r="C249" s="18">
        <f>SUM(C250:C253)</f>
        <v>1312</v>
      </c>
      <c r="D249" s="19">
        <f t="shared" si="13"/>
        <v>118.73303167420799</v>
      </c>
    </row>
    <row r="250" spans="1:4" s="3" customFormat="1" ht="17.399999999999999">
      <c r="A250" s="16" t="s">
        <v>294</v>
      </c>
      <c r="B250" s="21">
        <v>58</v>
      </c>
      <c r="C250" s="22">
        <v>0</v>
      </c>
      <c r="D250" s="19">
        <f t="shared" si="13"/>
        <v>0</v>
      </c>
    </row>
    <row r="251" spans="1:4" s="4" customFormat="1" ht="17.399999999999999" hidden="1">
      <c r="A251" s="20" t="s">
        <v>295</v>
      </c>
      <c r="B251" s="21">
        <v>0</v>
      </c>
      <c r="C251" s="22">
        <v>0</v>
      </c>
      <c r="D251" s="19" t="e">
        <f t="shared" si="13"/>
        <v>#DIV/0!</v>
      </c>
    </row>
    <row r="252" spans="1:4" s="4" customFormat="1" ht="17.399999999999999">
      <c r="A252" s="20" t="s">
        <v>296</v>
      </c>
      <c r="B252" s="21">
        <v>451</v>
      </c>
      <c r="C252" s="22">
        <v>433</v>
      </c>
      <c r="D252" s="19">
        <f t="shared" si="13"/>
        <v>96.008869179600893</v>
      </c>
    </row>
    <row r="253" spans="1:4" s="4" customFormat="1" ht="17.399999999999999">
      <c r="A253" s="20" t="s">
        <v>297</v>
      </c>
      <c r="B253" s="21">
        <v>596</v>
      </c>
      <c r="C253" s="22">
        <v>879</v>
      </c>
      <c r="D253" s="19">
        <f t="shared" si="13"/>
        <v>147.48322147651001</v>
      </c>
    </row>
    <row r="254" spans="1:4" s="3" customFormat="1" ht="17.399999999999999">
      <c r="A254" s="16" t="s">
        <v>298</v>
      </c>
      <c r="B254" s="17">
        <f>SUM(B255:B257)</f>
        <v>278</v>
      </c>
      <c r="C254" s="18">
        <f>SUM(C255:C258)</f>
        <v>528</v>
      </c>
      <c r="D254" s="19">
        <f t="shared" si="13"/>
        <v>189.92805755395699</v>
      </c>
    </row>
    <row r="255" spans="1:4" s="4" customFormat="1" ht="17.399999999999999">
      <c r="A255" s="20" t="s">
        <v>299</v>
      </c>
      <c r="B255" s="21">
        <v>104</v>
      </c>
      <c r="C255" s="22">
        <v>150</v>
      </c>
      <c r="D255" s="19">
        <f t="shared" si="13"/>
        <v>144.230769230769</v>
      </c>
    </row>
    <row r="256" spans="1:4" s="4" customFormat="1" ht="17.399999999999999">
      <c r="A256" s="20" t="s">
        <v>300</v>
      </c>
      <c r="B256" s="21">
        <v>165</v>
      </c>
      <c r="C256" s="22">
        <v>138</v>
      </c>
      <c r="D256" s="19">
        <f t="shared" si="13"/>
        <v>83.636363636363598</v>
      </c>
    </row>
    <row r="257" spans="1:4" s="4" customFormat="1" ht="17.399999999999999">
      <c r="A257" s="20" t="s">
        <v>301</v>
      </c>
      <c r="B257" s="21">
        <v>9</v>
      </c>
      <c r="C257" s="22">
        <v>11</v>
      </c>
      <c r="D257" s="19">
        <f t="shared" si="13"/>
        <v>122.222222222222</v>
      </c>
    </row>
    <row r="258" spans="1:4" s="4" customFormat="1" ht="17.399999999999999">
      <c r="A258" s="20" t="s">
        <v>302</v>
      </c>
      <c r="B258" s="21"/>
      <c r="C258" s="22">
        <v>229</v>
      </c>
      <c r="D258" s="19"/>
    </row>
    <row r="259" spans="1:4" s="3" customFormat="1" ht="17.399999999999999">
      <c r="A259" s="16" t="s">
        <v>303</v>
      </c>
      <c r="B259" s="17">
        <f>SUM(B260:B263)</f>
        <v>539</v>
      </c>
      <c r="C259" s="18">
        <f>SUM(C260:C263)</f>
        <v>576</v>
      </c>
      <c r="D259" s="19">
        <f t="shared" ref="D259:D275" si="14">C259/B259*100</f>
        <v>106.864564007421</v>
      </c>
    </row>
    <row r="260" spans="1:4" s="4" customFormat="1" ht="17.399999999999999">
      <c r="A260" s="20" t="s">
        <v>304</v>
      </c>
      <c r="B260" s="21">
        <v>42</v>
      </c>
      <c r="C260" s="22">
        <v>146</v>
      </c>
      <c r="D260" s="19">
        <f t="shared" si="14"/>
        <v>347.61904761904799</v>
      </c>
    </row>
    <row r="261" spans="1:4" s="4" customFormat="1" ht="17.399999999999999">
      <c r="A261" s="20" t="s">
        <v>305</v>
      </c>
      <c r="B261" s="21">
        <v>308</v>
      </c>
      <c r="C261" s="22">
        <v>322</v>
      </c>
      <c r="D261" s="19">
        <f t="shared" si="14"/>
        <v>104.545454545455</v>
      </c>
    </row>
    <row r="262" spans="1:4" s="4" customFormat="1" ht="17.399999999999999">
      <c r="A262" s="20" t="s">
        <v>306</v>
      </c>
      <c r="B262" s="21">
        <v>99</v>
      </c>
      <c r="C262" s="22">
        <v>105</v>
      </c>
      <c r="D262" s="19">
        <f t="shared" si="14"/>
        <v>106.06060606060601</v>
      </c>
    </row>
    <row r="263" spans="1:4" s="4" customFormat="1" ht="17.399999999999999">
      <c r="A263" s="20" t="s">
        <v>307</v>
      </c>
      <c r="B263" s="21">
        <v>90</v>
      </c>
      <c r="C263" s="22">
        <v>3</v>
      </c>
      <c r="D263" s="19">
        <f t="shared" si="14"/>
        <v>3.3333333333333299</v>
      </c>
    </row>
    <row r="264" spans="1:4" s="3" customFormat="1" ht="17.399999999999999">
      <c r="A264" s="16" t="s">
        <v>308</v>
      </c>
      <c r="B264" s="17">
        <f>SUM(B265:B268)</f>
        <v>318</v>
      </c>
      <c r="C264" s="18">
        <f>SUM(C265:C268)</f>
        <v>295</v>
      </c>
      <c r="D264" s="19">
        <f t="shared" si="14"/>
        <v>92.767295597484306</v>
      </c>
    </row>
    <row r="265" spans="1:4" s="4" customFormat="1" ht="17.399999999999999">
      <c r="A265" s="20" t="s">
        <v>309</v>
      </c>
      <c r="B265" s="21">
        <v>18</v>
      </c>
      <c r="C265" s="22">
        <v>27</v>
      </c>
      <c r="D265" s="19">
        <f t="shared" si="14"/>
        <v>150</v>
      </c>
    </row>
    <row r="266" spans="1:4" s="4" customFormat="1" ht="17.399999999999999">
      <c r="A266" s="20" t="s">
        <v>310</v>
      </c>
      <c r="B266" s="21">
        <v>14</v>
      </c>
      <c r="C266" s="22">
        <v>8</v>
      </c>
      <c r="D266" s="19">
        <f t="shared" si="14"/>
        <v>57.142857142857103</v>
      </c>
    </row>
    <row r="267" spans="1:4" s="4" customFormat="1" ht="17.399999999999999">
      <c r="A267" s="20" t="s">
        <v>311</v>
      </c>
      <c r="B267" s="21">
        <v>45</v>
      </c>
      <c r="C267" s="22">
        <v>102</v>
      </c>
      <c r="D267" s="19">
        <f t="shared" si="14"/>
        <v>226.666666666667</v>
      </c>
    </row>
    <row r="268" spans="1:4" s="4" customFormat="1" ht="17.399999999999999">
      <c r="A268" s="20" t="s">
        <v>312</v>
      </c>
      <c r="B268" s="21">
        <v>241</v>
      </c>
      <c r="C268" s="22">
        <v>158</v>
      </c>
      <c r="D268" s="19">
        <f t="shared" si="14"/>
        <v>65.5601659751037</v>
      </c>
    </row>
    <row r="269" spans="1:4" s="3" customFormat="1" ht="17.399999999999999">
      <c r="A269" s="16" t="s">
        <v>313</v>
      </c>
      <c r="B269" s="25">
        <f>SUM(B270:B272)</f>
        <v>293</v>
      </c>
      <c r="C269" s="26">
        <f>SUM(C270:C272)</f>
        <v>0</v>
      </c>
      <c r="D269" s="19">
        <f t="shared" si="14"/>
        <v>0</v>
      </c>
    </row>
    <row r="270" spans="1:4" s="4" customFormat="1" ht="17.399999999999999">
      <c r="A270" s="20" t="s">
        <v>314</v>
      </c>
      <c r="B270" s="21">
        <v>235</v>
      </c>
      <c r="C270" s="22"/>
      <c r="D270" s="19">
        <f t="shared" si="14"/>
        <v>0</v>
      </c>
    </row>
    <row r="271" spans="1:4" s="4" customFormat="1" ht="17.399999999999999">
      <c r="A271" s="20" t="s">
        <v>315</v>
      </c>
      <c r="B271" s="21">
        <v>58</v>
      </c>
      <c r="C271" s="22"/>
      <c r="D271" s="19">
        <f t="shared" si="14"/>
        <v>0</v>
      </c>
    </row>
    <row r="272" spans="1:4" s="4" customFormat="1" ht="17.399999999999999" hidden="1">
      <c r="A272" s="20" t="s">
        <v>316</v>
      </c>
      <c r="B272" s="21">
        <v>0</v>
      </c>
      <c r="C272" s="22">
        <v>0</v>
      </c>
      <c r="D272" s="19" t="e">
        <f t="shared" si="14"/>
        <v>#DIV/0!</v>
      </c>
    </row>
    <row r="273" spans="1:4" s="3" customFormat="1" ht="17.399999999999999" hidden="1">
      <c r="A273" s="24" t="s">
        <v>317</v>
      </c>
      <c r="B273" s="17">
        <f>SUM(B274:B275)</f>
        <v>0</v>
      </c>
      <c r="C273" s="18">
        <f>SUM(C274:C275)</f>
        <v>0</v>
      </c>
      <c r="D273" s="19" t="e">
        <f t="shared" si="14"/>
        <v>#DIV/0!</v>
      </c>
    </row>
    <row r="274" spans="1:4" s="4" customFormat="1" ht="17.399999999999999" hidden="1">
      <c r="A274" s="20" t="s">
        <v>318</v>
      </c>
      <c r="B274" s="27">
        <v>0</v>
      </c>
      <c r="C274" s="28">
        <v>0</v>
      </c>
      <c r="D274" s="19" t="e">
        <f t="shared" si="14"/>
        <v>#DIV/0!</v>
      </c>
    </row>
    <row r="275" spans="1:4" s="4" customFormat="1" ht="17.399999999999999" hidden="1">
      <c r="A275" s="20" t="s">
        <v>319</v>
      </c>
      <c r="B275" s="21">
        <v>0</v>
      </c>
      <c r="C275" s="22">
        <v>0</v>
      </c>
      <c r="D275" s="19" t="e">
        <f t="shared" si="14"/>
        <v>#DIV/0!</v>
      </c>
    </row>
    <row r="276" spans="1:4" s="3" customFormat="1" ht="17.399999999999999">
      <c r="A276" s="16" t="s">
        <v>320</v>
      </c>
      <c r="B276" s="17">
        <f>SUM(B277:B278)</f>
        <v>0</v>
      </c>
      <c r="C276" s="18">
        <f>SUM(C277:C279)</f>
        <v>14</v>
      </c>
      <c r="D276" s="19"/>
    </row>
    <row r="277" spans="1:4" s="4" customFormat="1" ht="17.399999999999999" hidden="1">
      <c r="A277" s="20" t="s">
        <v>321</v>
      </c>
      <c r="B277" s="21">
        <v>0</v>
      </c>
      <c r="C277" s="22">
        <v>0</v>
      </c>
      <c r="D277" s="19"/>
    </row>
    <row r="278" spans="1:4" s="4" customFormat="1" ht="17.399999999999999">
      <c r="A278" s="20" t="s">
        <v>322</v>
      </c>
      <c r="B278" s="21">
        <v>0</v>
      </c>
      <c r="C278" s="22">
        <v>9</v>
      </c>
      <c r="D278" s="19"/>
    </row>
    <row r="279" spans="1:4" s="4" customFormat="1" ht="17.399999999999999">
      <c r="A279" s="20" t="s">
        <v>321</v>
      </c>
      <c r="B279" s="21"/>
      <c r="C279" s="22">
        <v>5</v>
      </c>
      <c r="D279" s="19"/>
    </row>
    <row r="280" spans="1:4" s="3" customFormat="1" ht="17.399999999999999">
      <c r="A280" s="16" t="s">
        <v>323</v>
      </c>
      <c r="B280" s="17">
        <f>SUM(B281:B281)</f>
        <v>137</v>
      </c>
      <c r="C280" s="18">
        <f>SUM(C281:C281)</f>
        <v>0</v>
      </c>
      <c r="D280" s="19"/>
    </row>
    <row r="281" spans="1:4" s="4" customFormat="1" ht="17.399999999999999">
      <c r="A281" s="20" t="s">
        <v>324</v>
      </c>
      <c r="B281" s="21">
        <v>137</v>
      </c>
      <c r="C281" s="22">
        <v>0</v>
      </c>
      <c r="D281" s="19"/>
    </row>
    <row r="282" spans="1:4" s="3" customFormat="1" ht="17.399999999999999">
      <c r="A282" s="29" t="s">
        <v>325</v>
      </c>
      <c r="B282" s="17">
        <f>SUM(B283:B284)</f>
        <v>0</v>
      </c>
      <c r="C282" s="18">
        <f>SUM(C283:C284)</f>
        <v>0</v>
      </c>
      <c r="D282" s="19"/>
    </row>
    <row r="283" spans="1:4" s="4" customFormat="1" ht="17.399999999999999">
      <c r="A283" s="30" t="s">
        <v>326</v>
      </c>
      <c r="B283" s="21">
        <v>0</v>
      </c>
      <c r="C283" s="22">
        <v>0</v>
      </c>
      <c r="D283" s="19"/>
    </row>
    <row r="284" spans="1:4" s="4" customFormat="1" ht="17.399999999999999">
      <c r="A284" s="30" t="s">
        <v>327</v>
      </c>
      <c r="B284" s="21">
        <v>0</v>
      </c>
      <c r="C284" s="22">
        <v>0</v>
      </c>
      <c r="D284" s="19"/>
    </row>
    <row r="285" spans="1:4" s="4" customFormat="1" ht="17.399999999999999">
      <c r="A285" s="16" t="s">
        <v>328</v>
      </c>
      <c r="B285" s="21"/>
      <c r="C285" s="18">
        <f>SUM(C286:C288)</f>
        <v>475</v>
      </c>
      <c r="D285" s="19"/>
    </row>
    <row r="286" spans="1:4" s="4" customFormat="1" ht="17.399999999999999">
      <c r="A286" s="20" t="s">
        <v>109</v>
      </c>
      <c r="B286" s="21"/>
      <c r="C286" s="22">
        <v>2</v>
      </c>
      <c r="D286" s="19"/>
    </row>
    <row r="287" spans="1:4" s="4" customFormat="1" ht="17.399999999999999">
      <c r="A287" s="30" t="s">
        <v>115</v>
      </c>
      <c r="B287" s="21"/>
      <c r="C287" s="22">
        <v>83</v>
      </c>
      <c r="D287" s="19"/>
    </row>
    <row r="288" spans="1:4" s="4" customFormat="1" ht="17.399999999999999">
      <c r="A288" s="30" t="s">
        <v>329</v>
      </c>
      <c r="B288" s="21"/>
      <c r="C288" s="22">
        <v>390</v>
      </c>
      <c r="D288" s="19"/>
    </row>
    <row r="289" spans="1:4" s="3" customFormat="1" ht="17.399999999999999">
      <c r="A289" s="24" t="s">
        <v>330</v>
      </c>
      <c r="B289" s="17">
        <f>B290</f>
        <v>11022</v>
      </c>
      <c r="C289" s="18">
        <f>C290</f>
        <v>6875</v>
      </c>
      <c r="D289" s="19">
        <f t="shared" ref="D289:D309" si="15">C289/B289*100</f>
        <v>62.375249500998002</v>
      </c>
    </row>
    <row r="290" spans="1:4" s="4" customFormat="1" ht="17.399999999999999">
      <c r="A290" s="23" t="s">
        <v>331</v>
      </c>
      <c r="B290" s="21">
        <v>11022</v>
      </c>
      <c r="C290" s="22">
        <v>6875</v>
      </c>
      <c r="D290" s="19">
        <f t="shared" si="15"/>
        <v>62.375249500998002</v>
      </c>
    </row>
    <row r="291" spans="1:4" s="3" customFormat="1" ht="17.399999999999999">
      <c r="A291" s="16" t="s">
        <v>332</v>
      </c>
      <c r="B291" s="17">
        <f>SUM(B292,B296,B300,B303,B310,B316,B318,B322,B338,B325,B326,B330)</f>
        <v>18734</v>
      </c>
      <c r="C291" s="18">
        <f>SUM(C292,C296,C300,C303,C310,C316,C318,C322,C338,C325,C326,C330,C332,C334,C336)</f>
        <v>17459</v>
      </c>
      <c r="D291" s="19">
        <f t="shared" si="15"/>
        <v>93.194192377495497</v>
      </c>
    </row>
    <row r="292" spans="1:4" s="3" customFormat="1" ht="17.399999999999999">
      <c r="A292" s="16" t="s">
        <v>333</v>
      </c>
      <c r="B292" s="17">
        <f>SUM(B293:B295)</f>
        <v>817</v>
      </c>
      <c r="C292" s="18">
        <f>SUM(C293:C295)</f>
        <v>849</v>
      </c>
      <c r="D292" s="19">
        <f t="shared" si="15"/>
        <v>103.916768665851</v>
      </c>
    </row>
    <row r="293" spans="1:4" s="4" customFormat="1" ht="17.399999999999999">
      <c r="A293" s="20" t="s">
        <v>109</v>
      </c>
      <c r="B293" s="21">
        <v>232</v>
      </c>
      <c r="C293" s="22">
        <v>175</v>
      </c>
      <c r="D293" s="19">
        <f t="shared" si="15"/>
        <v>75.431034482758605</v>
      </c>
    </row>
    <row r="294" spans="1:4" s="4" customFormat="1" ht="17.399999999999999">
      <c r="A294" s="20" t="s">
        <v>119</v>
      </c>
      <c r="B294" s="21">
        <v>9</v>
      </c>
      <c r="C294" s="22">
        <v>0</v>
      </c>
      <c r="D294" s="19">
        <f t="shared" si="15"/>
        <v>0</v>
      </c>
    </row>
    <row r="295" spans="1:4" s="4" customFormat="1" ht="17.399999999999999">
      <c r="A295" s="20" t="s">
        <v>334</v>
      </c>
      <c r="B295" s="21">
        <v>576</v>
      </c>
      <c r="C295" s="22">
        <v>674</v>
      </c>
      <c r="D295" s="19">
        <f t="shared" si="15"/>
        <v>117.013888888889</v>
      </c>
    </row>
    <row r="296" spans="1:4" s="3" customFormat="1" ht="17.399999999999999">
      <c r="A296" s="16" t="s">
        <v>335</v>
      </c>
      <c r="B296" s="17">
        <f>SUM(B297:B299)</f>
        <v>5494</v>
      </c>
      <c r="C296" s="18">
        <f>SUM(C297:C299)</f>
        <v>4735</v>
      </c>
      <c r="D296" s="19">
        <f t="shared" si="15"/>
        <v>86.184929013469201</v>
      </c>
    </row>
    <row r="297" spans="1:4" s="4" customFormat="1" ht="17.399999999999999">
      <c r="A297" s="20" t="s">
        <v>336</v>
      </c>
      <c r="B297" s="21">
        <v>4037</v>
      </c>
      <c r="C297" s="22">
        <v>3864</v>
      </c>
      <c r="D297" s="19">
        <f t="shared" si="15"/>
        <v>95.714639583849404</v>
      </c>
    </row>
    <row r="298" spans="1:4" s="4" customFormat="1" ht="17.399999999999999">
      <c r="A298" s="20" t="s">
        <v>337</v>
      </c>
      <c r="B298" s="21">
        <v>466</v>
      </c>
      <c r="C298" s="22">
        <v>590</v>
      </c>
      <c r="D298" s="19">
        <f t="shared" si="15"/>
        <v>126.609442060086</v>
      </c>
    </row>
    <row r="299" spans="1:4" s="4" customFormat="1" ht="17.399999999999999">
      <c r="A299" s="20" t="s">
        <v>338</v>
      </c>
      <c r="B299" s="21">
        <v>991</v>
      </c>
      <c r="C299" s="22">
        <v>281</v>
      </c>
      <c r="D299" s="19">
        <f t="shared" si="15"/>
        <v>28.355196770938399</v>
      </c>
    </row>
    <row r="300" spans="1:4" s="3" customFormat="1" ht="17.399999999999999">
      <c r="A300" s="16" t="s">
        <v>339</v>
      </c>
      <c r="B300" s="17">
        <f>SUM(B301:B302)</f>
        <v>3237</v>
      </c>
      <c r="C300" s="18">
        <f>SUM(C301:C302)</f>
        <v>2754</v>
      </c>
      <c r="D300" s="19">
        <f t="shared" si="15"/>
        <v>85.0787766450417</v>
      </c>
    </row>
    <row r="301" spans="1:4" s="4" customFormat="1" ht="17.399999999999999">
      <c r="A301" s="20" t="s">
        <v>340</v>
      </c>
      <c r="B301" s="21">
        <v>3131</v>
      </c>
      <c r="C301" s="22">
        <v>2472</v>
      </c>
      <c r="D301" s="19">
        <f t="shared" si="15"/>
        <v>78.952411370169301</v>
      </c>
    </row>
    <row r="302" spans="1:4" s="4" customFormat="1" ht="17.399999999999999">
      <c r="A302" s="20" t="s">
        <v>341</v>
      </c>
      <c r="B302" s="21">
        <v>106</v>
      </c>
      <c r="C302" s="22">
        <v>282</v>
      </c>
      <c r="D302" s="19">
        <f t="shared" si="15"/>
        <v>266.03773584905701</v>
      </c>
    </row>
    <row r="303" spans="1:4" s="3" customFormat="1" ht="17.399999999999999">
      <c r="A303" s="16" t="s">
        <v>342</v>
      </c>
      <c r="B303" s="17">
        <f>SUM(B304:B309)</f>
        <v>3951</v>
      </c>
      <c r="C303" s="18">
        <f>SUM(C304:C309)</f>
        <v>2984</v>
      </c>
      <c r="D303" s="19">
        <f t="shared" si="15"/>
        <v>75.525183497848602</v>
      </c>
    </row>
    <row r="304" spans="1:4" s="4" customFormat="1" ht="17.399999999999999">
      <c r="A304" s="20" t="s">
        <v>343</v>
      </c>
      <c r="B304" s="21">
        <v>406</v>
      </c>
      <c r="C304" s="22">
        <v>348</v>
      </c>
      <c r="D304" s="19">
        <f t="shared" si="15"/>
        <v>85.714285714285694</v>
      </c>
    </row>
    <row r="305" spans="1:4" s="4" customFormat="1" ht="17.399999999999999">
      <c r="A305" s="20" t="s">
        <v>344</v>
      </c>
      <c r="B305" s="21">
        <v>395</v>
      </c>
      <c r="C305" s="22">
        <v>383</v>
      </c>
      <c r="D305" s="19">
        <f t="shared" si="15"/>
        <v>96.962025316455694</v>
      </c>
    </row>
    <row r="306" spans="1:4" s="4" customFormat="1" ht="17.399999999999999">
      <c r="A306" s="20" t="s">
        <v>345</v>
      </c>
      <c r="B306" s="21">
        <v>492</v>
      </c>
      <c r="C306" s="22">
        <v>432</v>
      </c>
      <c r="D306" s="19">
        <f t="shared" si="15"/>
        <v>87.804878048780495</v>
      </c>
    </row>
    <row r="307" spans="1:4" s="4" customFormat="1" ht="17.399999999999999">
      <c r="A307" s="20" t="s">
        <v>346</v>
      </c>
      <c r="B307" s="21">
        <v>1574</v>
      </c>
      <c r="C307" s="22">
        <v>1718</v>
      </c>
      <c r="D307" s="19">
        <f t="shared" si="15"/>
        <v>109.148665819568</v>
      </c>
    </row>
    <row r="308" spans="1:4" s="4" customFormat="1" ht="17.399999999999999">
      <c r="A308" s="20" t="s">
        <v>347</v>
      </c>
      <c r="B308" s="21">
        <v>814</v>
      </c>
      <c r="C308" s="22">
        <v>85</v>
      </c>
      <c r="D308" s="19">
        <f t="shared" si="15"/>
        <v>10.4422604422604</v>
      </c>
    </row>
    <row r="309" spans="1:4" s="4" customFormat="1" ht="17.399999999999999">
      <c r="A309" s="20" t="s">
        <v>348</v>
      </c>
      <c r="B309" s="21">
        <v>270</v>
      </c>
      <c r="C309" s="22">
        <v>18</v>
      </c>
      <c r="D309" s="19">
        <f t="shared" si="15"/>
        <v>6.6666666666666696</v>
      </c>
    </row>
    <row r="310" spans="1:4" s="3" customFormat="1" ht="17.399999999999999">
      <c r="A310" s="16" t="s">
        <v>349</v>
      </c>
      <c r="B310" s="17">
        <f>SUM(B311:B315)</f>
        <v>0</v>
      </c>
      <c r="C310" s="18">
        <f>SUM(C311:C315)</f>
        <v>0</v>
      </c>
      <c r="D310" s="19"/>
    </row>
    <row r="311" spans="1:4" s="4" customFormat="1" ht="17.399999999999999">
      <c r="A311" s="20" t="s">
        <v>350</v>
      </c>
      <c r="B311" s="21">
        <v>0</v>
      </c>
      <c r="C311" s="22">
        <v>0</v>
      </c>
      <c r="D311" s="19"/>
    </row>
    <row r="312" spans="1:4" s="4" customFormat="1" ht="17.399999999999999" hidden="1">
      <c r="A312" s="20" t="s">
        <v>351</v>
      </c>
      <c r="B312" s="21">
        <v>0</v>
      </c>
      <c r="C312" s="22">
        <v>0</v>
      </c>
      <c r="D312" s="19" t="e">
        <f t="shared" ref="D312:D327" si="16">C312/B312*100</f>
        <v>#DIV/0!</v>
      </c>
    </row>
    <row r="313" spans="1:4" s="4" customFormat="1" ht="17.399999999999999" hidden="1">
      <c r="A313" s="20" t="s">
        <v>352</v>
      </c>
      <c r="B313" s="21">
        <v>0</v>
      </c>
      <c r="C313" s="22">
        <v>0</v>
      </c>
      <c r="D313" s="19" t="e">
        <f t="shared" si="16"/>
        <v>#DIV/0!</v>
      </c>
    </row>
    <row r="314" spans="1:4" s="4" customFormat="1" ht="17.399999999999999" hidden="1">
      <c r="A314" s="20" t="s">
        <v>353</v>
      </c>
      <c r="B314" s="21">
        <v>0</v>
      </c>
      <c r="C314" s="22">
        <v>0</v>
      </c>
      <c r="D314" s="19" t="e">
        <f t="shared" si="16"/>
        <v>#DIV/0!</v>
      </c>
    </row>
    <row r="315" spans="1:4" s="4" customFormat="1" ht="17.399999999999999" hidden="1">
      <c r="A315" s="20" t="s">
        <v>354</v>
      </c>
      <c r="B315" s="21">
        <v>0</v>
      </c>
      <c r="C315" s="22">
        <v>0</v>
      </c>
      <c r="D315" s="19" t="e">
        <f t="shared" si="16"/>
        <v>#DIV/0!</v>
      </c>
    </row>
    <row r="316" spans="1:4" s="3" customFormat="1" ht="17.399999999999999">
      <c r="A316" s="16" t="s">
        <v>355</v>
      </c>
      <c r="B316" s="17">
        <f>SUM(B317:B317)</f>
        <v>12</v>
      </c>
      <c r="C316" s="18">
        <f>SUM(C317:C317)</f>
        <v>0</v>
      </c>
      <c r="D316" s="19">
        <f t="shared" si="16"/>
        <v>0</v>
      </c>
    </row>
    <row r="317" spans="1:4" s="4" customFormat="1" ht="17.399999999999999">
      <c r="A317" s="20" t="s">
        <v>356</v>
      </c>
      <c r="B317" s="21">
        <v>12</v>
      </c>
      <c r="C317" s="22">
        <v>0</v>
      </c>
      <c r="D317" s="19">
        <f t="shared" si="16"/>
        <v>0</v>
      </c>
    </row>
    <row r="318" spans="1:4" s="3" customFormat="1" ht="17.399999999999999">
      <c r="A318" s="16" t="s">
        <v>357</v>
      </c>
      <c r="B318" s="17">
        <f>SUM(B319:B321)</f>
        <v>224</v>
      </c>
      <c r="C318" s="18">
        <f>SUM(C319:C321)</f>
        <v>511</v>
      </c>
      <c r="D318" s="19">
        <f t="shared" si="16"/>
        <v>228.125</v>
      </c>
    </row>
    <row r="319" spans="1:4" s="4" customFormat="1" ht="17.399999999999999" hidden="1">
      <c r="A319" s="20" t="s">
        <v>358</v>
      </c>
      <c r="B319" s="21">
        <v>0</v>
      </c>
      <c r="C319" s="22">
        <v>0</v>
      </c>
      <c r="D319" s="19" t="e">
        <f t="shared" si="16"/>
        <v>#DIV/0!</v>
      </c>
    </row>
    <row r="320" spans="1:4" s="4" customFormat="1" ht="17.399999999999999">
      <c r="A320" s="20" t="s">
        <v>359</v>
      </c>
      <c r="B320" s="21">
        <v>7</v>
      </c>
      <c r="C320" s="22">
        <v>0</v>
      </c>
      <c r="D320" s="19">
        <f t="shared" si="16"/>
        <v>0</v>
      </c>
    </row>
    <row r="321" spans="1:4" s="4" customFormat="1" ht="17.399999999999999">
      <c r="A321" s="20" t="s">
        <v>360</v>
      </c>
      <c r="B321" s="21">
        <v>217</v>
      </c>
      <c r="C321" s="22">
        <v>511</v>
      </c>
      <c r="D321" s="19">
        <f t="shared" si="16"/>
        <v>235.48387096774201</v>
      </c>
    </row>
    <row r="322" spans="1:4" s="3" customFormat="1" ht="17.399999999999999">
      <c r="A322" s="16" t="s">
        <v>361</v>
      </c>
      <c r="B322" s="17">
        <f>SUM(B323:B324)</f>
        <v>129</v>
      </c>
      <c r="C322" s="18">
        <f>SUM(C323:C324)</f>
        <v>0</v>
      </c>
      <c r="D322" s="19">
        <f t="shared" si="16"/>
        <v>0</v>
      </c>
    </row>
    <row r="323" spans="1:4" s="4" customFormat="1" ht="17.399999999999999" hidden="1">
      <c r="A323" s="20" t="s">
        <v>109</v>
      </c>
      <c r="B323" s="21">
        <v>0</v>
      </c>
      <c r="C323" s="22">
        <v>0</v>
      </c>
      <c r="D323" s="19" t="e">
        <f t="shared" si="16"/>
        <v>#DIV/0!</v>
      </c>
    </row>
    <row r="324" spans="1:4" s="4" customFormat="1" ht="17.399999999999999">
      <c r="A324" s="20" t="s">
        <v>362</v>
      </c>
      <c r="B324" s="21">
        <v>129</v>
      </c>
      <c r="C324" s="22">
        <v>0</v>
      </c>
      <c r="D324" s="19">
        <f t="shared" si="16"/>
        <v>0</v>
      </c>
    </row>
    <row r="325" spans="1:4" s="3" customFormat="1" ht="17.399999999999999">
      <c r="A325" s="16" t="s">
        <v>363</v>
      </c>
      <c r="B325" s="17">
        <v>3119</v>
      </c>
      <c r="C325" s="18">
        <v>3452</v>
      </c>
      <c r="D325" s="19">
        <f t="shared" si="16"/>
        <v>110.67649887784501</v>
      </c>
    </row>
    <row r="326" spans="1:4" s="3" customFormat="1" ht="17.399999999999999">
      <c r="A326" s="16" t="s">
        <v>364</v>
      </c>
      <c r="B326" s="17">
        <f>SUM(B327:B329)</f>
        <v>626</v>
      </c>
      <c r="C326" s="18">
        <f>SUM(C327:C329)</f>
        <v>712</v>
      </c>
      <c r="D326" s="19">
        <f t="shared" si="16"/>
        <v>113.73801916932899</v>
      </c>
    </row>
    <row r="327" spans="1:4" s="4" customFormat="1" ht="17.399999999999999">
      <c r="A327" s="20" t="s">
        <v>365</v>
      </c>
      <c r="B327" s="21">
        <v>626</v>
      </c>
      <c r="C327" s="22">
        <v>0</v>
      </c>
      <c r="D327" s="19">
        <f t="shared" si="16"/>
        <v>0</v>
      </c>
    </row>
    <row r="328" spans="1:4" s="4" customFormat="1" ht="17.399999999999999">
      <c r="A328" s="20" t="s">
        <v>366</v>
      </c>
      <c r="B328" s="21">
        <v>0</v>
      </c>
      <c r="C328" s="22">
        <v>712</v>
      </c>
      <c r="D328" s="19"/>
    </row>
    <row r="329" spans="1:4" s="4" customFormat="1" ht="17.399999999999999">
      <c r="A329" s="20" t="s">
        <v>367</v>
      </c>
      <c r="B329" s="21">
        <v>0</v>
      </c>
      <c r="C329" s="22">
        <v>0</v>
      </c>
      <c r="D329" s="19"/>
    </row>
    <row r="330" spans="1:4" s="3" customFormat="1" ht="17.399999999999999">
      <c r="A330" s="16" t="s">
        <v>368</v>
      </c>
      <c r="B330" s="17">
        <f>B331</f>
        <v>936</v>
      </c>
      <c r="C330" s="18">
        <f>C331</f>
        <v>1041</v>
      </c>
      <c r="D330" s="19">
        <f>C330/B330*100</f>
        <v>111.217948717949</v>
      </c>
    </row>
    <row r="331" spans="1:4" s="4" customFormat="1" ht="17.399999999999999">
      <c r="A331" s="20" t="s">
        <v>353</v>
      </c>
      <c r="B331" s="21">
        <v>936</v>
      </c>
      <c r="C331" s="22">
        <v>1041</v>
      </c>
      <c r="D331" s="19">
        <f>C331/B331*100</f>
        <v>111.217948717949</v>
      </c>
    </row>
    <row r="332" spans="1:4" s="4" customFormat="1" ht="17.399999999999999">
      <c r="A332" s="16" t="s">
        <v>369</v>
      </c>
      <c r="B332" s="21"/>
      <c r="C332" s="18">
        <f>C333</f>
        <v>15</v>
      </c>
      <c r="D332" s="19"/>
    </row>
    <row r="333" spans="1:4" s="4" customFormat="1" ht="17.399999999999999">
      <c r="A333" s="20" t="s">
        <v>350</v>
      </c>
      <c r="B333" s="21"/>
      <c r="C333" s="22">
        <v>15</v>
      </c>
      <c r="D333" s="19"/>
    </row>
    <row r="334" spans="1:4" s="4" customFormat="1" ht="17.399999999999999">
      <c r="A334" s="16" t="s">
        <v>370</v>
      </c>
      <c r="B334" s="21"/>
      <c r="C334" s="18">
        <f>C335</f>
        <v>31</v>
      </c>
      <c r="D334" s="19"/>
    </row>
    <row r="335" spans="1:4" s="4" customFormat="1" ht="17.399999999999999">
      <c r="A335" s="20" t="s">
        <v>109</v>
      </c>
      <c r="B335" s="21"/>
      <c r="C335" s="22">
        <v>31</v>
      </c>
      <c r="D335" s="19"/>
    </row>
    <row r="336" spans="1:4" s="4" customFormat="1" ht="17.399999999999999">
      <c r="A336" s="16" t="s">
        <v>371</v>
      </c>
      <c r="B336" s="21"/>
      <c r="C336" s="18">
        <f>C337</f>
        <v>10</v>
      </c>
      <c r="D336" s="19"/>
    </row>
    <row r="337" spans="1:4" s="4" customFormat="1" ht="17.399999999999999">
      <c r="A337" s="16" t="s">
        <v>372</v>
      </c>
      <c r="B337" s="21"/>
      <c r="C337" s="22">
        <v>10</v>
      </c>
      <c r="D337" s="19"/>
    </row>
    <row r="338" spans="1:4" s="4" customFormat="1" ht="17.399999999999999">
      <c r="A338" s="16" t="s">
        <v>373</v>
      </c>
      <c r="B338" s="17">
        <f>B339</f>
        <v>189</v>
      </c>
      <c r="C338" s="18">
        <f>C339</f>
        <v>365</v>
      </c>
      <c r="D338" s="19">
        <f t="shared" ref="D338:D350" si="17">C338/B338*100</f>
        <v>193.121693121693</v>
      </c>
    </row>
    <row r="339" spans="1:4" s="4" customFormat="1" ht="17.399999999999999">
      <c r="A339" s="20" t="s">
        <v>374</v>
      </c>
      <c r="B339" s="21">
        <v>189</v>
      </c>
      <c r="C339" s="22">
        <v>365</v>
      </c>
      <c r="D339" s="19">
        <f t="shared" si="17"/>
        <v>193.121693121693</v>
      </c>
    </row>
    <row r="340" spans="1:4" s="3" customFormat="1" ht="17.399999999999999">
      <c r="A340" s="16" t="s">
        <v>375</v>
      </c>
      <c r="B340" s="17">
        <f>SUM(B341,B344,B346,B353,B358,B361,B363,B367,B351)</f>
        <v>7318</v>
      </c>
      <c r="C340" s="18">
        <f>SUM(C341,C344,C346,C353,C358,C361,C363,C367,C369,C351,C372)</f>
        <v>8376</v>
      </c>
      <c r="D340" s="19">
        <f t="shared" si="17"/>
        <v>114.45750204974</v>
      </c>
    </row>
    <row r="341" spans="1:4" s="3" customFormat="1" ht="17.399999999999999">
      <c r="A341" s="16" t="s">
        <v>376</v>
      </c>
      <c r="B341" s="17">
        <f>SUM(B342:B343)</f>
        <v>387</v>
      </c>
      <c r="C341" s="18">
        <f>SUM(C342:C343)</f>
        <v>1023</v>
      </c>
      <c r="D341" s="19">
        <f t="shared" si="17"/>
        <v>264.34108527131798</v>
      </c>
    </row>
    <row r="342" spans="1:4" s="4" customFormat="1" ht="17.399999999999999">
      <c r="A342" s="20" t="s">
        <v>109</v>
      </c>
      <c r="B342" s="21">
        <v>180</v>
      </c>
      <c r="C342" s="22">
        <v>161</v>
      </c>
      <c r="D342" s="19">
        <f t="shared" si="17"/>
        <v>89.4444444444444</v>
      </c>
    </row>
    <row r="343" spans="1:4" s="4" customFormat="1" ht="17.399999999999999">
      <c r="A343" s="20" t="s">
        <v>377</v>
      </c>
      <c r="B343" s="21">
        <v>207</v>
      </c>
      <c r="C343" s="22">
        <v>862</v>
      </c>
      <c r="D343" s="19">
        <f t="shared" si="17"/>
        <v>416.42512077294703</v>
      </c>
    </row>
    <row r="344" spans="1:4" s="3" customFormat="1" ht="17.399999999999999">
      <c r="A344" s="16" t="s">
        <v>378</v>
      </c>
      <c r="B344" s="17">
        <f>SUM(B345:B345)</f>
        <v>278</v>
      </c>
      <c r="C344" s="18">
        <f>SUM(C345:C345)</f>
        <v>199</v>
      </c>
      <c r="D344" s="19">
        <f t="shared" si="17"/>
        <v>71.582733812949598</v>
      </c>
    </row>
    <row r="345" spans="1:4" s="4" customFormat="1" ht="17.399999999999999">
      <c r="A345" s="20" t="s">
        <v>379</v>
      </c>
      <c r="B345" s="21">
        <v>278</v>
      </c>
      <c r="C345" s="22">
        <v>199</v>
      </c>
      <c r="D345" s="19">
        <f t="shared" si="17"/>
        <v>71.582733812949598</v>
      </c>
    </row>
    <row r="346" spans="1:4" s="3" customFormat="1" ht="17.399999999999999">
      <c r="A346" s="16" t="s">
        <v>380</v>
      </c>
      <c r="B346" s="17">
        <f>SUM(B347:B350)</f>
        <v>5947</v>
      </c>
      <c r="C346" s="18">
        <f>SUM(C347:C350)</f>
        <v>4811</v>
      </c>
      <c r="D346" s="19">
        <f t="shared" si="17"/>
        <v>80.897931730284199</v>
      </c>
    </row>
    <row r="347" spans="1:4" s="4" customFormat="1" ht="17.399999999999999">
      <c r="A347" s="20" t="s">
        <v>381</v>
      </c>
      <c r="B347" s="21">
        <v>1612</v>
      </c>
      <c r="C347" s="22">
        <v>1734</v>
      </c>
      <c r="D347" s="19">
        <f t="shared" si="17"/>
        <v>107.56823821339999</v>
      </c>
    </row>
    <row r="348" spans="1:4" s="4" customFormat="1" ht="17.399999999999999">
      <c r="A348" s="20" t="s">
        <v>382</v>
      </c>
      <c r="B348" s="21">
        <v>1323</v>
      </c>
      <c r="C348" s="22">
        <v>2243</v>
      </c>
      <c r="D348" s="19">
        <f t="shared" si="17"/>
        <v>169.53892668178401</v>
      </c>
    </row>
    <row r="349" spans="1:4" s="4" customFormat="1" ht="17.399999999999999">
      <c r="A349" s="20" t="s">
        <v>383</v>
      </c>
      <c r="B349" s="21">
        <v>250</v>
      </c>
      <c r="C349" s="22">
        <v>369</v>
      </c>
      <c r="D349" s="19">
        <f t="shared" si="17"/>
        <v>147.6</v>
      </c>
    </row>
    <row r="350" spans="1:4" s="4" customFormat="1" ht="17.399999999999999">
      <c r="A350" s="20" t="s">
        <v>384</v>
      </c>
      <c r="B350" s="21">
        <v>2762</v>
      </c>
      <c r="C350" s="22">
        <v>465</v>
      </c>
      <c r="D350" s="19">
        <f t="shared" si="17"/>
        <v>16.835626357711799</v>
      </c>
    </row>
    <row r="351" spans="1:4" s="3" customFormat="1" ht="17.399999999999999">
      <c r="A351" s="16" t="s">
        <v>385</v>
      </c>
      <c r="B351" s="17">
        <f>B352</f>
        <v>0</v>
      </c>
      <c r="C351" s="18">
        <f>C352</f>
        <v>560</v>
      </c>
      <c r="D351" s="19"/>
    </row>
    <row r="352" spans="1:4" s="4" customFormat="1" ht="17.399999999999999">
      <c r="A352" s="20" t="s">
        <v>386</v>
      </c>
      <c r="B352" s="21">
        <v>0</v>
      </c>
      <c r="C352" s="22">
        <v>560</v>
      </c>
      <c r="D352" s="19"/>
    </row>
    <row r="353" spans="1:4" s="3" customFormat="1" ht="17.399999999999999">
      <c r="A353" s="16" t="s">
        <v>387</v>
      </c>
      <c r="B353" s="17">
        <f>SUM(B354:B357)</f>
        <v>64</v>
      </c>
      <c r="C353" s="18">
        <f>SUM(C354:C357)</f>
        <v>67</v>
      </c>
      <c r="D353" s="19">
        <f>C353/B353*100</f>
        <v>104.6875</v>
      </c>
    </row>
    <row r="354" spans="1:4" s="4" customFormat="1" ht="17.399999999999999">
      <c r="A354" s="20" t="s">
        <v>388</v>
      </c>
      <c r="B354" s="21">
        <v>0</v>
      </c>
      <c r="C354" s="22">
        <v>0</v>
      </c>
      <c r="D354" s="19"/>
    </row>
    <row r="355" spans="1:4" s="4" customFormat="1" ht="17.399999999999999">
      <c r="A355" s="20" t="s">
        <v>389</v>
      </c>
      <c r="B355" s="21">
        <v>64</v>
      </c>
      <c r="C355" s="22">
        <v>67</v>
      </c>
      <c r="D355" s="19">
        <f>C355/B355*100</f>
        <v>104.6875</v>
      </c>
    </row>
    <row r="356" spans="1:4" s="4" customFormat="1" ht="17.399999999999999" hidden="1">
      <c r="A356" s="20" t="s">
        <v>390</v>
      </c>
      <c r="B356" s="21">
        <v>0</v>
      </c>
      <c r="C356" s="22">
        <v>0</v>
      </c>
      <c r="D356" s="19" t="e">
        <f>C356/B356*100</f>
        <v>#DIV/0!</v>
      </c>
    </row>
    <row r="357" spans="1:4" s="4" customFormat="1" ht="17.399999999999999">
      <c r="A357" s="20" t="s">
        <v>391</v>
      </c>
      <c r="B357" s="21">
        <v>0</v>
      </c>
      <c r="C357" s="22">
        <v>0</v>
      </c>
      <c r="D357" s="19"/>
    </row>
    <row r="358" spans="1:4" s="3" customFormat="1" ht="17.399999999999999">
      <c r="A358" s="16" t="s">
        <v>392</v>
      </c>
      <c r="B358" s="17">
        <f>SUM(B359:B360)</f>
        <v>495</v>
      </c>
      <c r="C358" s="18">
        <f>SUM(C359:C360)</f>
        <v>87</v>
      </c>
      <c r="D358" s="19">
        <f t="shared" ref="D358:D363" si="18">C358/B358*100</f>
        <v>17.575757575757599</v>
      </c>
    </row>
    <row r="359" spans="1:4" s="4" customFormat="1" ht="17.399999999999999">
      <c r="A359" s="20" t="s">
        <v>393</v>
      </c>
      <c r="B359" s="21">
        <v>45</v>
      </c>
      <c r="C359" s="22">
        <v>0</v>
      </c>
      <c r="D359" s="19">
        <f t="shared" si="18"/>
        <v>0</v>
      </c>
    </row>
    <row r="360" spans="1:4" s="4" customFormat="1" ht="17.399999999999999">
      <c r="A360" s="20" t="s">
        <v>394</v>
      </c>
      <c r="B360" s="21">
        <v>450</v>
      </c>
      <c r="C360" s="22">
        <v>87</v>
      </c>
      <c r="D360" s="19">
        <f t="shared" si="18"/>
        <v>19.3333333333333</v>
      </c>
    </row>
    <row r="361" spans="1:4" s="3" customFormat="1" ht="17.399999999999999">
      <c r="A361" s="16" t="s">
        <v>395</v>
      </c>
      <c r="B361" s="17">
        <f>B362</f>
        <v>130</v>
      </c>
      <c r="C361" s="18">
        <f>C362</f>
        <v>590</v>
      </c>
      <c r="D361" s="19">
        <f t="shared" si="18"/>
        <v>453.84615384615398</v>
      </c>
    </row>
    <row r="362" spans="1:4" s="4" customFormat="1" ht="17.399999999999999">
      <c r="A362" s="20" t="s">
        <v>396</v>
      </c>
      <c r="B362" s="21">
        <v>130</v>
      </c>
      <c r="C362" s="22">
        <v>590</v>
      </c>
      <c r="D362" s="19">
        <f t="shared" si="18"/>
        <v>453.84615384615398</v>
      </c>
    </row>
    <row r="363" spans="1:4" s="3" customFormat="1" ht="17.399999999999999">
      <c r="A363" s="16" t="s">
        <v>397</v>
      </c>
      <c r="B363" s="17">
        <f>SUM(B366:B366)</f>
        <v>17</v>
      </c>
      <c r="C363" s="18">
        <f>C364+C365</f>
        <v>79</v>
      </c>
      <c r="D363" s="19">
        <f t="shared" si="18"/>
        <v>464.70588235294099</v>
      </c>
    </row>
    <row r="364" spans="1:4" s="3" customFormat="1" ht="17.399999999999999">
      <c r="A364" s="20" t="s">
        <v>398</v>
      </c>
      <c r="B364" s="17"/>
      <c r="C364" s="18">
        <v>58</v>
      </c>
      <c r="D364" s="19"/>
    </row>
    <row r="365" spans="1:4" s="3" customFormat="1" ht="17.399999999999999">
      <c r="A365" s="20" t="s">
        <v>399</v>
      </c>
      <c r="B365" s="17"/>
      <c r="C365" s="18">
        <v>21</v>
      </c>
      <c r="D365" s="19"/>
    </row>
    <row r="366" spans="1:4" s="4" customFormat="1" ht="17.399999999999999">
      <c r="A366" s="20" t="s">
        <v>400</v>
      </c>
      <c r="B366" s="21">
        <v>17</v>
      </c>
      <c r="C366" s="22">
        <v>0</v>
      </c>
      <c r="D366" s="19">
        <f>C366/B366*100</f>
        <v>0</v>
      </c>
    </row>
    <row r="367" spans="1:4" s="3" customFormat="1" ht="17.399999999999999" hidden="1">
      <c r="A367" s="16" t="s">
        <v>401</v>
      </c>
      <c r="B367" s="17">
        <f>B368</f>
        <v>0</v>
      </c>
      <c r="C367" s="18">
        <f>C368</f>
        <v>0</v>
      </c>
      <c r="D367" s="19" t="e">
        <f>C367/B367*100</f>
        <v>#DIV/0!</v>
      </c>
    </row>
    <row r="368" spans="1:4" s="4" customFormat="1" ht="17.399999999999999" hidden="1">
      <c r="A368" s="20" t="s">
        <v>402</v>
      </c>
      <c r="B368" s="21">
        <v>0</v>
      </c>
      <c r="C368" s="22">
        <v>0</v>
      </c>
      <c r="D368" s="19" t="e">
        <f>C368/B368*100</f>
        <v>#DIV/0!</v>
      </c>
    </row>
    <row r="369" spans="1:4" s="4" customFormat="1" ht="17.399999999999999">
      <c r="A369" s="16" t="s">
        <v>403</v>
      </c>
      <c r="B369" s="21"/>
      <c r="C369" s="18">
        <f>C370+C371</f>
        <v>156</v>
      </c>
      <c r="D369" s="19"/>
    </row>
    <row r="370" spans="1:4" s="4" customFormat="1" ht="17.399999999999999">
      <c r="A370" s="20" t="s">
        <v>109</v>
      </c>
      <c r="B370" s="21"/>
      <c r="C370" s="22">
        <v>79</v>
      </c>
      <c r="D370" s="19"/>
    </row>
    <row r="371" spans="1:4" s="4" customFormat="1" ht="17.399999999999999">
      <c r="A371" s="20" t="s">
        <v>115</v>
      </c>
      <c r="B371" s="21"/>
      <c r="C371" s="22">
        <v>77</v>
      </c>
      <c r="D371" s="19"/>
    </row>
    <row r="372" spans="1:4" s="4" customFormat="1" ht="17.399999999999999">
      <c r="A372" s="16" t="s">
        <v>401</v>
      </c>
      <c r="B372" s="21"/>
      <c r="C372" s="18">
        <f>C373</f>
        <v>804</v>
      </c>
      <c r="D372" s="19"/>
    </row>
    <row r="373" spans="1:4" s="4" customFormat="1" ht="17.399999999999999">
      <c r="A373" s="20" t="s">
        <v>404</v>
      </c>
      <c r="B373" s="21"/>
      <c r="C373" s="22">
        <v>804</v>
      </c>
      <c r="D373" s="19"/>
    </row>
    <row r="374" spans="1:4" s="3" customFormat="1" ht="17.399999999999999">
      <c r="A374" s="16" t="s">
        <v>405</v>
      </c>
      <c r="B374" s="17">
        <f>SUM(B375,B380,B382,B384,B386)</f>
        <v>4473</v>
      </c>
      <c r="C374" s="18">
        <f>SUM(C375,C380,C382,C384,C386)</f>
        <v>4234</v>
      </c>
      <c r="D374" s="19">
        <f t="shared" ref="D374:D399" si="19">C374/B374*100</f>
        <v>94.656829868097503</v>
      </c>
    </row>
    <row r="375" spans="1:4" s="3" customFormat="1" ht="17.399999999999999">
      <c r="A375" s="16" t="s">
        <v>406</v>
      </c>
      <c r="B375" s="17">
        <f>SUM(B376:B379)</f>
        <v>971</v>
      </c>
      <c r="C375" s="18">
        <f>SUM(C376:C379)</f>
        <v>1059</v>
      </c>
      <c r="D375" s="19">
        <f t="shared" si="19"/>
        <v>109.062821833162</v>
      </c>
    </row>
    <row r="376" spans="1:4" s="4" customFormat="1" ht="17.399999999999999">
      <c r="A376" s="20" t="s">
        <v>109</v>
      </c>
      <c r="B376" s="21">
        <v>238</v>
      </c>
      <c r="C376" s="22">
        <v>237</v>
      </c>
      <c r="D376" s="19">
        <f t="shared" si="19"/>
        <v>99.579831932773104</v>
      </c>
    </row>
    <row r="377" spans="1:4" s="4" customFormat="1" ht="17.399999999999999">
      <c r="A377" s="20" t="s">
        <v>407</v>
      </c>
      <c r="B377" s="21">
        <v>73</v>
      </c>
      <c r="C377" s="22">
        <v>0</v>
      </c>
      <c r="D377" s="19">
        <f t="shared" si="19"/>
        <v>0</v>
      </c>
    </row>
    <row r="378" spans="1:4" s="4" customFormat="1" ht="17.399999999999999" hidden="1">
      <c r="A378" s="20" t="s">
        <v>408</v>
      </c>
      <c r="B378" s="21">
        <v>0</v>
      </c>
      <c r="C378" s="22">
        <v>0</v>
      </c>
      <c r="D378" s="19" t="e">
        <f t="shared" si="19"/>
        <v>#DIV/0!</v>
      </c>
    </row>
    <row r="379" spans="1:4" s="4" customFormat="1" ht="17.399999999999999">
      <c r="A379" s="20" t="s">
        <v>409</v>
      </c>
      <c r="B379" s="21">
        <v>660</v>
      </c>
      <c r="C379" s="22">
        <v>822</v>
      </c>
      <c r="D379" s="19">
        <f t="shared" si="19"/>
        <v>124.545454545455</v>
      </c>
    </row>
    <row r="380" spans="1:4" s="3" customFormat="1" ht="17.399999999999999">
      <c r="A380" s="16" t="s">
        <v>410</v>
      </c>
      <c r="B380" s="17">
        <f>B381</f>
        <v>139</v>
      </c>
      <c r="C380" s="18">
        <f>C381</f>
        <v>130</v>
      </c>
      <c r="D380" s="19">
        <f t="shared" si="19"/>
        <v>93.525179856115102</v>
      </c>
    </row>
    <row r="381" spans="1:4" s="4" customFormat="1" ht="17.399999999999999">
      <c r="A381" s="20" t="s">
        <v>411</v>
      </c>
      <c r="B381" s="21">
        <v>139</v>
      </c>
      <c r="C381" s="22">
        <v>130</v>
      </c>
      <c r="D381" s="19">
        <f t="shared" si="19"/>
        <v>93.525179856115102</v>
      </c>
    </row>
    <row r="382" spans="1:4" s="3" customFormat="1" ht="17.399999999999999">
      <c r="A382" s="16" t="s">
        <v>412</v>
      </c>
      <c r="B382" s="17">
        <f>SUM(B383:B383)</f>
        <v>1083</v>
      </c>
      <c r="C382" s="18">
        <f>SUM(C383:C383)</f>
        <v>467</v>
      </c>
      <c r="D382" s="19">
        <f t="shared" si="19"/>
        <v>43.120960295475498</v>
      </c>
    </row>
    <row r="383" spans="1:4" s="4" customFormat="1" ht="17.399999999999999">
      <c r="A383" s="20" t="s">
        <v>413</v>
      </c>
      <c r="B383" s="21">
        <v>1083</v>
      </c>
      <c r="C383" s="22">
        <v>467</v>
      </c>
      <c r="D383" s="19">
        <f t="shared" si="19"/>
        <v>43.120960295475498</v>
      </c>
    </row>
    <row r="384" spans="1:4" s="3" customFormat="1" ht="17.399999999999999">
      <c r="A384" s="16" t="s">
        <v>414</v>
      </c>
      <c r="B384" s="17">
        <f>B385</f>
        <v>1054</v>
      </c>
      <c r="C384" s="18">
        <f>C385</f>
        <v>1477</v>
      </c>
      <c r="D384" s="19">
        <f t="shared" si="19"/>
        <v>140.132827324478</v>
      </c>
    </row>
    <row r="385" spans="1:4" s="4" customFormat="1" ht="17.399999999999999">
      <c r="A385" s="20" t="s">
        <v>415</v>
      </c>
      <c r="B385" s="21">
        <v>1054</v>
      </c>
      <c r="C385" s="22">
        <v>1477</v>
      </c>
      <c r="D385" s="19">
        <f t="shared" si="19"/>
        <v>140.132827324478</v>
      </c>
    </row>
    <row r="386" spans="1:4" s="3" customFormat="1" ht="17.399999999999999">
      <c r="A386" s="16" t="s">
        <v>416</v>
      </c>
      <c r="B386" s="17">
        <f>B387</f>
        <v>1226</v>
      </c>
      <c r="C386" s="18">
        <f>C387</f>
        <v>1101</v>
      </c>
      <c r="D386" s="19">
        <f t="shared" si="19"/>
        <v>89.804241435562801</v>
      </c>
    </row>
    <row r="387" spans="1:4" s="4" customFormat="1" ht="17.399999999999999">
      <c r="A387" s="20" t="s">
        <v>417</v>
      </c>
      <c r="B387" s="21">
        <v>1226</v>
      </c>
      <c r="C387" s="22">
        <v>1101</v>
      </c>
      <c r="D387" s="19">
        <f t="shared" si="19"/>
        <v>89.804241435562801</v>
      </c>
    </row>
    <row r="388" spans="1:4" s="3" customFormat="1" ht="17.399999999999999">
      <c r="A388" s="16" t="s">
        <v>418</v>
      </c>
      <c r="B388" s="17">
        <f>SUM(B389,B405,B418,B432,B439,B444,B450,B455)</f>
        <v>35831</v>
      </c>
      <c r="C388" s="18">
        <f>SUM(C389,C405,C418,C432,C439,C444,C450,C455)</f>
        <v>34895</v>
      </c>
      <c r="D388" s="19">
        <f t="shared" si="19"/>
        <v>97.387736875889601</v>
      </c>
    </row>
    <row r="389" spans="1:4" s="3" customFormat="1" ht="17.399999999999999">
      <c r="A389" s="16" t="s">
        <v>419</v>
      </c>
      <c r="B389" s="17">
        <f>SUM(B390:B404)</f>
        <v>5003</v>
      </c>
      <c r="C389" s="18">
        <f>SUM(C390:C404)</f>
        <v>7424</v>
      </c>
      <c r="D389" s="19">
        <f t="shared" si="19"/>
        <v>148.39096542074799</v>
      </c>
    </row>
    <row r="390" spans="1:4" s="4" customFormat="1" ht="17.399999999999999">
      <c r="A390" s="20" t="s">
        <v>109</v>
      </c>
      <c r="B390" s="21">
        <v>648</v>
      </c>
      <c r="C390" s="22">
        <v>534</v>
      </c>
      <c r="D390" s="19">
        <f t="shared" si="19"/>
        <v>82.407407407407405</v>
      </c>
    </row>
    <row r="391" spans="1:4" s="4" customFormat="1" ht="17.399999999999999">
      <c r="A391" s="20" t="s">
        <v>115</v>
      </c>
      <c r="B391" s="21">
        <v>2070</v>
      </c>
      <c r="C391" s="22">
        <v>1859</v>
      </c>
      <c r="D391" s="19">
        <f t="shared" si="19"/>
        <v>89.806763285024104</v>
      </c>
    </row>
    <row r="392" spans="1:4" s="4" customFormat="1" ht="17.399999999999999">
      <c r="A392" s="20" t="s">
        <v>420</v>
      </c>
      <c r="B392" s="21">
        <v>42</v>
      </c>
      <c r="C392" s="22">
        <v>12</v>
      </c>
      <c r="D392" s="19">
        <f t="shared" si="19"/>
        <v>28.571428571428601</v>
      </c>
    </row>
    <row r="393" spans="1:4" s="4" customFormat="1" ht="17.399999999999999">
      <c r="A393" s="20" t="s">
        <v>421</v>
      </c>
      <c r="B393" s="21">
        <v>5</v>
      </c>
      <c r="C393" s="22">
        <v>18</v>
      </c>
      <c r="D393" s="19">
        <f t="shared" si="19"/>
        <v>360</v>
      </c>
    </row>
    <row r="394" spans="1:4" s="4" customFormat="1" ht="17.399999999999999">
      <c r="A394" s="20" t="s">
        <v>422</v>
      </c>
      <c r="B394" s="21">
        <v>33</v>
      </c>
      <c r="C394" s="22">
        <v>0</v>
      </c>
      <c r="D394" s="19">
        <f t="shared" si="19"/>
        <v>0</v>
      </c>
    </row>
    <row r="395" spans="1:4" s="4" customFormat="1" ht="17.399999999999999">
      <c r="A395" s="20" t="s">
        <v>423</v>
      </c>
      <c r="B395" s="21">
        <v>18</v>
      </c>
      <c r="C395" s="22">
        <v>50</v>
      </c>
      <c r="D395" s="19">
        <f t="shared" si="19"/>
        <v>277.777777777778</v>
      </c>
    </row>
    <row r="396" spans="1:4" s="4" customFormat="1" ht="17.399999999999999">
      <c r="A396" s="20" t="s">
        <v>424</v>
      </c>
      <c r="B396" s="21">
        <v>285</v>
      </c>
      <c r="C396" s="22">
        <v>253</v>
      </c>
      <c r="D396" s="19">
        <f t="shared" si="19"/>
        <v>88.771929824561397</v>
      </c>
    </row>
    <row r="397" spans="1:4" s="4" customFormat="1" ht="17.399999999999999" hidden="1">
      <c r="A397" s="20" t="s">
        <v>425</v>
      </c>
      <c r="B397" s="21"/>
      <c r="C397" s="22"/>
      <c r="D397" s="19" t="e">
        <f t="shared" si="19"/>
        <v>#DIV/0!</v>
      </c>
    </row>
    <row r="398" spans="1:4" s="4" customFormat="1" ht="17.399999999999999">
      <c r="A398" s="20" t="s">
        <v>426</v>
      </c>
      <c r="B398" s="21">
        <v>790</v>
      </c>
      <c r="C398" s="22">
        <v>290</v>
      </c>
      <c r="D398" s="19">
        <f t="shared" si="19"/>
        <v>36.708860759493703</v>
      </c>
    </row>
    <row r="399" spans="1:4" s="4" customFormat="1" ht="17.399999999999999">
      <c r="A399" s="20" t="s">
        <v>427</v>
      </c>
      <c r="B399" s="21">
        <v>110</v>
      </c>
      <c r="C399" s="22">
        <v>1</v>
      </c>
      <c r="D399" s="19">
        <f t="shared" si="19"/>
        <v>0.90909090909090895</v>
      </c>
    </row>
    <row r="400" spans="1:4" s="4" customFormat="1" ht="17.399999999999999">
      <c r="A400" s="20" t="s">
        <v>428</v>
      </c>
      <c r="B400" s="21"/>
      <c r="C400" s="22">
        <v>43</v>
      </c>
      <c r="D400" s="19"/>
    </row>
    <row r="401" spans="1:4" s="4" customFormat="1" ht="17.399999999999999">
      <c r="A401" s="20" t="s">
        <v>429</v>
      </c>
      <c r="B401" s="21">
        <v>6</v>
      </c>
      <c r="C401" s="22"/>
      <c r="D401" s="19">
        <f t="shared" ref="D401:D411" si="20">C401/B401*100</f>
        <v>0</v>
      </c>
    </row>
    <row r="402" spans="1:4" s="4" customFormat="1" ht="17.399999999999999" hidden="1">
      <c r="A402" s="20" t="s">
        <v>428</v>
      </c>
      <c r="B402" s="21"/>
      <c r="C402" s="22"/>
      <c r="D402" s="19" t="e">
        <f t="shared" si="20"/>
        <v>#DIV/0!</v>
      </c>
    </row>
    <row r="403" spans="1:4" s="4" customFormat="1" ht="17.399999999999999">
      <c r="A403" s="20" t="s">
        <v>430</v>
      </c>
      <c r="B403" s="21">
        <v>37</v>
      </c>
      <c r="C403" s="22">
        <v>40</v>
      </c>
      <c r="D403" s="19">
        <f t="shared" si="20"/>
        <v>108.108108108108</v>
      </c>
    </row>
    <row r="404" spans="1:4" s="4" customFormat="1" ht="17.399999999999999">
      <c r="A404" s="20" t="s">
        <v>431</v>
      </c>
      <c r="B404" s="21">
        <v>959</v>
      </c>
      <c r="C404" s="22">
        <v>4324</v>
      </c>
      <c r="D404" s="19">
        <f t="shared" si="20"/>
        <v>450.88633993743503</v>
      </c>
    </row>
    <row r="405" spans="1:4" s="3" customFormat="1" ht="17.399999999999999">
      <c r="A405" s="16" t="s">
        <v>432</v>
      </c>
      <c r="B405" s="17">
        <f>SUM(B406:B417)</f>
        <v>3348</v>
      </c>
      <c r="C405" s="18">
        <f>SUM(C406:C417)</f>
        <v>3785</v>
      </c>
      <c r="D405" s="19">
        <f t="shared" si="20"/>
        <v>113.05256869773</v>
      </c>
    </row>
    <row r="406" spans="1:4" s="4" customFormat="1" ht="17.399999999999999">
      <c r="A406" s="20" t="s">
        <v>109</v>
      </c>
      <c r="B406" s="21">
        <v>160</v>
      </c>
      <c r="C406" s="22">
        <v>135</v>
      </c>
      <c r="D406" s="19">
        <f t="shared" si="20"/>
        <v>84.375</v>
      </c>
    </row>
    <row r="407" spans="1:4" s="4" customFormat="1" ht="17.399999999999999">
      <c r="A407" s="20" t="s">
        <v>433</v>
      </c>
      <c r="B407" s="21">
        <v>971</v>
      </c>
      <c r="C407" s="22">
        <v>970</v>
      </c>
      <c r="D407" s="19">
        <f t="shared" si="20"/>
        <v>99.897013388259495</v>
      </c>
    </row>
    <row r="408" spans="1:4" s="4" customFormat="1" ht="17.399999999999999">
      <c r="A408" s="20" t="s">
        <v>434</v>
      </c>
      <c r="B408" s="21">
        <v>722</v>
      </c>
      <c r="C408" s="22">
        <v>841</v>
      </c>
      <c r="D408" s="19">
        <f t="shared" si="20"/>
        <v>116.481994459834</v>
      </c>
    </row>
    <row r="409" spans="1:4" s="4" customFormat="1" ht="17.399999999999999">
      <c r="A409" s="20" t="s">
        <v>435</v>
      </c>
      <c r="B409" s="21">
        <v>32</v>
      </c>
      <c r="C409" s="22">
        <v>187</v>
      </c>
      <c r="D409" s="19">
        <f t="shared" si="20"/>
        <v>584.375</v>
      </c>
    </row>
    <row r="410" spans="1:4" s="4" customFormat="1" ht="17.399999999999999">
      <c r="A410" s="20" t="s">
        <v>436</v>
      </c>
      <c r="B410" s="21">
        <v>44</v>
      </c>
      <c r="C410" s="22">
        <v>39</v>
      </c>
      <c r="D410" s="19">
        <f t="shared" si="20"/>
        <v>88.636363636363598</v>
      </c>
    </row>
    <row r="411" spans="1:4" s="4" customFormat="1" ht="17.399999999999999" hidden="1">
      <c r="A411" s="20" t="s">
        <v>437</v>
      </c>
      <c r="B411" s="21"/>
      <c r="C411" s="22"/>
      <c r="D411" s="19" t="e">
        <f t="shared" si="20"/>
        <v>#DIV/0!</v>
      </c>
    </row>
    <row r="412" spans="1:4" s="4" customFormat="1" ht="17.399999999999999">
      <c r="A412" s="20" t="s">
        <v>438</v>
      </c>
      <c r="B412" s="21"/>
      <c r="C412" s="22">
        <v>15</v>
      </c>
      <c r="D412" s="19"/>
    </row>
    <row r="413" spans="1:4" s="4" customFormat="1" ht="17.399999999999999">
      <c r="A413" s="20" t="s">
        <v>439</v>
      </c>
      <c r="B413" s="21">
        <v>2</v>
      </c>
      <c r="C413" s="22">
        <v>0</v>
      </c>
      <c r="D413" s="19">
        <f t="shared" ref="D413:D424" si="21">C413/B413*100</f>
        <v>0</v>
      </c>
    </row>
    <row r="414" spans="1:4" s="4" customFormat="1" ht="17.399999999999999" hidden="1">
      <c r="A414" s="20" t="s">
        <v>440</v>
      </c>
      <c r="B414" s="21"/>
      <c r="C414" s="22"/>
      <c r="D414" s="19" t="e">
        <f t="shared" si="21"/>
        <v>#DIV/0!</v>
      </c>
    </row>
    <row r="415" spans="1:4" s="4" customFormat="1" ht="17.399999999999999" hidden="1">
      <c r="A415" s="20" t="s">
        <v>441</v>
      </c>
      <c r="B415" s="21"/>
      <c r="C415" s="22"/>
      <c r="D415" s="19" t="e">
        <f t="shared" si="21"/>
        <v>#DIV/0!</v>
      </c>
    </row>
    <row r="416" spans="1:4" s="4" customFormat="1" ht="17.399999999999999">
      <c r="A416" s="20" t="s">
        <v>442</v>
      </c>
      <c r="B416" s="21">
        <v>171</v>
      </c>
      <c r="C416" s="22">
        <v>437</v>
      </c>
      <c r="D416" s="19">
        <f t="shared" si="21"/>
        <v>255.555555555556</v>
      </c>
    </row>
    <row r="417" spans="1:4" s="4" customFormat="1" ht="17.399999999999999">
      <c r="A417" s="20" t="s">
        <v>443</v>
      </c>
      <c r="B417" s="21">
        <v>1246</v>
      </c>
      <c r="C417" s="22">
        <v>1161</v>
      </c>
      <c r="D417" s="19">
        <f t="shared" si="21"/>
        <v>93.1781701444623</v>
      </c>
    </row>
    <row r="418" spans="1:4" s="3" customFormat="1" ht="17.399999999999999">
      <c r="A418" s="16" t="s">
        <v>444</v>
      </c>
      <c r="B418" s="17">
        <f>SUM(B419:B431)</f>
        <v>2478</v>
      </c>
      <c r="C418" s="18">
        <f>SUM(C419:C431)</f>
        <v>4302</v>
      </c>
      <c r="D418" s="19">
        <f t="shared" si="21"/>
        <v>173.60774818401899</v>
      </c>
    </row>
    <row r="419" spans="1:4" s="4" customFormat="1" ht="17.399999999999999">
      <c r="A419" s="20" t="s">
        <v>109</v>
      </c>
      <c r="B419" s="21">
        <v>143</v>
      </c>
      <c r="C419" s="22">
        <v>127</v>
      </c>
      <c r="D419" s="19">
        <f t="shared" si="21"/>
        <v>88.811188811188799</v>
      </c>
    </row>
    <row r="420" spans="1:4" s="4" customFormat="1" ht="17.399999999999999">
      <c r="A420" s="20" t="s">
        <v>445</v>
      </c>
      <c r="B420" s="21">
        <v>90</v>
      </c>
      <c r="C420" s="22">
        <v>0</v>
      </c>
      <c r="D420" s="19">
        <f t="shared" si="21"/>
        <v>0</v>
      </c>
    </row>
    <row r="421" spans="1:4" s="4" customFormat="1" ht="17.399999999999999">
      <c r="A421" s="20" t="s">
        <v>446</v>
      </c>
      <c r="B421" s="21">
        <v>5</v>
      </c>
      <c r="C421" s="22">
        <v>6</v>
      </c>
      <c r="D421" s="19">
        <f t="shared" si="21"/>
        <v>120</v>
      </c>
    </row>
    <row r="422" spans="1:4" s="4" customFormat="1" ht="17.399999999999999">
      <c r="A422" s="20" t="s">
        <v>447</v>
      </c>
      <c r="B422" s="21">
        <v>102</v>
      </c>
      <c r="C422" s="22">
        <v>4</v>
      </c>
      <c r="D422" s="19">
        <f t="shared" si="21"/>
        <v>3.9215686274509798</v>
      </c>
    </row>
    <row r="423" spans="1:4" s="4" customFormat="1" ht="17.399999999999999">
      <c r="A423" s="20" t="s">
        <v>448</v>
      </c>
      <c r="B423" s="21">
        <v>169</v>
      </c>
      <c r="C423" s="22">
        <v>213</v>
      </c>
      <c r="D423" s="19">
        <f t="shared" si="21"/>
        <v>126.03550295858</v>
      </c>
    </row>
    <row r="424" spans="1:4" s="4" customFormat="1" ht="17.399999999999999">
      <c r="A424" s="20" t="s">
        <v>449</v>
      </c>
      <c r="B424" s="21">
        <v>21</v>
      </c>
      <c r="C424" s="22">
        <v>9</v>
      </c>
      <c r="D424" s="19">
        <f t="shared" si="21"/>
        <v>42.857142857142897</v>
      </c>
    </row>
    <row r="425" spans="1:4" s="4" customFormat="1" ht="17.399999999999999">
      <c r="A425" s="20" t="s">
        <v>450</v>
      </c>
      <c r="B425" s="21"/>
      <c r="C425" s="22">
        <v>200</v>
      </c>
      <c r="D425" s="19"/>
    </row>
    <row r="426" spans="1:4" s="4" customFormat="1" ht="17.399999999999999">
      <c r="A426" s="20" t="s">
        <v>451</v>
      </c>
      <c r="B426" s="21">
        <v>25</v>
      </c>
      <c r="C426" s="22">
        <v>0</v>
      </c>
      <c r="D426" s="19">
        <f t="shared" ref="D426:D436" si="22">C426/B426*100</f>
        <v>0</v>
      </c>
    </row>
    <row r="427" spans="1:4" s="4" customFormat="1" ht="17.399999999999999" hidden="1">
      <c r="A427" s="20" t="s">
        <v>452</v>
      </c>
      <c r="B427" s="21"/>
      <c r="C427" s="22"/>
      <c r="D427" s="19" t="e">
        <f t="shared" si="22"/>
        <v>#DIV/0!</v>
      </c>
    </row>
    <row r="428" spans="1:4" s="4" customFormat="1" ht="17.399999999999999">
      <c r="A428" s="20" t="s">
        <v>453</v>
      </c>
      <c r="B428" s="21"/>
      <c r="C428" s="22">
        <v>1926</v>
      </c>
      <c r="D428" s="19"/>
    </row>
    <row r="429" spans="1:4" s="4" customFormat="1" ht="17.399999999999999">
      <c r="A429" s="20" t="s">
        <v>454</v>
      </c>
      <c r="B429" s="21">
        <v>157</v>
      </c>
      <c r="C429" s="22">
        <v>406</v>
      </c>
      <c r="D429" s="19">
        <f t="shared" si="22"/>
        <v>258.59872611464999</v>
      </c>
    </row>
    <row r="430" spans="1:4" s="4" customFormat="1" ht="17.399999999999999">
      <c r="A430" s="20" t="s">
        <v>455</v>
      </c>
      <c r="B430" s="21">
        <v>655</v>
      </c>
      <c r="C430" s="22">
        <v>243</v>
      </c>
      <c r="D430" s="19">
        <f t="shared" si="22"/>
        <v>37.099236641221403</v>
      </c>
    </row>
    <row r="431" spans="1:4" s="4" customFormat="1" ht="17.399999999999999">
      <c r="A431" s="20" t="s">
        <v>456</v>
      </c>
      <c r="B431" s="21">
        <v>1111</v>
      </c>
      <c r="C431" s="22">
        <v>1168</v>
      </c>
      <c r="D431" s="19">
        <f t="shared" si="22"/>
        <v>105.130513051305</v>
      </c>
    </row>
    <row r="432" spans="1:4" s="3" customFormat="1" ht="17.399999999999999">
      <c r="A432" s="16" t="s">
        <v>457</v>
      </c>
      <c r="B432" s="17">
        <f>SUM(B433:B438)</f>
        <v>19350</v>
      </c>
      <c r="C432" s="18">
        <f>SUM(C433:C438)</f>
        <v>14407</v>
      </c>
      <c r="D432" s="19">
        <f t="shared" si="22"/>
        <v>74.454780361757102</v>
      </c>
    </row>
    <row r="433" spans="1:4" s="4" customFormat="1" ht="17.399999999999999">
      <c r="A433" s="20" t="s">
        <v>109</v>
      </c>
      <c r="B433" s="21">
        <v>132</v>
      </c>
      <c r="C433" s="22">
        <v>123</v>
      </c>
      <c r="D433" s="19">
        <f t="shared" si="22"/>
        <v>93.181818181818201</v>
      </c>
    </row>
    <row r="434" spans="1:4" s="4" customFormat="1" ht="17.399999999999999">
      <c r="A434" s="20" t="s">
        <v>458</v>
      </c>
      <c r="B434" s="21">
        <v>18</v>
      </c>
      <c r="C434" s="22">
        <v>14</v>
      </c>
      <c r="D434" s="19">
        <f t="shared" si="22"/>
        <v>77.7777777777778</v>
      </c>
    </row>
    <row r="435" spans="1:4" s="4" customFormat="1" ht="17.399999999999999">
      <c r="A435" s="20" t="s">
        <v>459</v>
      </c>
      <c r="B435" s="21">
        <v>357</v>
      </c>
      <c r="C435" s="22">
        <v>0</v>
      </c>
      <c r="D435" s="19">
        <f t="shared" si="22"/>
        <v>0</v>
      </c>
    </row>
    <row r="436" spans="1:4" s="4" customFormat="1" ht="17.399999999999999" hidden="1">
      <c r="A436" s="20" t="s">
        <v>460</v>
      </c>
      <c r="B436" s="21"/>
      <c r="C436" s="22"/>
      <c r="D436" s="19" t="e">
        <f t="shared" si="22"/>
        <v>#DIV/0!</v>
      </c>
    </row>
    <row r="437" spans="1:4" s="4" customFormat="1" ht="17.399999999999999">
      <c r="A437" s="20" t="s">
        <v>461</v>
      </c>
      <c r="B437" s="21"/>
      <c r="C437" s="22">
        <v>436</v>
      </c>
      <c r="D437" s="19"/>
    </row>
    <row r="438" spans="1:4" s="4" customFormat="1" ht="17.399999999999999">
      <c r="A438" s="20" t="s">
        <v>462</v>
      </c>
      <c r="B438" s="21">
        <v>18843</v>
      </c>
      <c r="C438" s="22">
        <v>13834</v>
      </c>
      <c r="D438" s="19">
        <f t="shared" ref="D438:D447" si="23">C438/B438*100</f>
        <v>73.417184100196394</v>
      </c>
    </row>
    <row r="439" spans="1:4" s="3" customFormat="1" ht="17.399999999999999">
      <c r="A439" s="16" t="s">
        <v>463</v>
      </c>
      <c r="B439" s="17">
        <f>SUM(B440:B443)</f>
        <v>655</v>
      </c>
      <c r="C439" s="18">
        <f>SUM(C440:C443)</f>
        <v>58</v>
      </c>
      <c r="D439" s="19">
        <f t="shared" si="23"/>
        <v>8.8549618320610701</v>
      </c>
    </row>
    <row r="440" spans="1:4" s="4" customFormat="1" ht="17.399999999999999">
      <c r="A440" s="20" t="s">
        <v>241</v>
      </c>
      <c r="B440" s="21">
        <v>89</v>
      </c>
      <c r="C440" s="22">
        <v>42</v>
      </c>
      <c r="D440" s="19">
        <f t="shared" si="23"/>
        <v>47.191011235955102</v>
      </c>
    </row>
    <row r="441" spans="1:4" s="4" customFormat="1" ht="17.399999999999999">
      <c r="A441" s="20" t="s">
        <v>464</v>
      </c>
      <c r="B441" s="21">
        <v>26</v>
      </c>
      <c r="C441" s="22">
        <v>0</v>
      </c>
      <c r="D441" s="19">
        <f t="shared" si="23"/>
        <v>0</v>
      </c>
    </row>
    <row r="442" spans="1:4" s="4" customFormat="1" ht="17.399999999999999" hidden="1">
      <c r="A442" s="20" t="s">
        <v>465</v>
      </c>
      <c r="B442" s="21"/>
      <c r="C442" s="22"/>
      <c r="D442" s="19" t="e">
        <f t="shared" si="23"/>
        <v>#DIV/0!</v>
      </c>
    </row>
    <row r="443" spans="1:4" s="4" customFormat="1" ht="17.399999999999999">
      <c r="A443" s="20" t="s">
        <v>466</v>
      </c>
      <c r="B443" s="21">
        <v>540</v>
      </c>
      <c r="C443" s="22">
        <v>16</v>
      </c>
      <c r="D443" s="19">
        <f t="shared" si="23"/>
        <v>2.9629629629629601</v>
      </c>
    </row>
    <row r="444" spans="1:4" s="3" customFormat="1" ht="17.399999999999999">
      <c r="A444" s="16" t="s">
        <v>467</v>
      </c>
      <c r="B444" s="17">
        <f>SUM(B445:B449)</f>
        <v>3849</v>
      </c>
      <c r="C444" s="18">
        <f>SUM(C445:C449)</f>
        <v>4105</v>
      </c>
      <c r="D444" s="19">
        <f t="shared" si="23"/>
        <v>106.65107820212999</v>
      </c>
    </row>
    <row r="445" spans="1:4" s="4" customFormat="1" ht="17.399999999999999">
      <c r="A445" s="20" t="s">
        <v>468</v>
      </c>
      <c r="B445" s="21">
        <v>618</v>
      </c>
      <c r="C445" s="22">
        <v>755</v>
      </c>
      <c r="D445" s="19">
        <f t="shared" si="23"/>
        <v>122.16828478964401</v>
      </c>
    </row>
    <row r="446" spans="1:4" s="4" customFormat="1" ht="17.399999999999999">
      <c r="A446" s="20" t="s">
        <v>469</v>
      </c>
      <c r="B446" s="21">
        <v>2060</v>
      </c>
      <c r="C446" s="22">
        <v>1793</v>
      </c>
      <c r="D446" s="19">
        <f t="shared" si="23"/>
        <v>87.038834951456295</v>
      </c>
    </row>
    <row r="447" spans="1:4" s="4" customFormat="1" ht="17.399999999999999">
      <c r="A447" s="20" t="s">
        <v>470</v>
      </c>
      <c r="B447" s="21">
        <v>835</v>
      </c>
      <c r="C447" s="22">
        <v>1357</v>
      </c>
      <c r="D447" s="19">
        <f t="shared" si="23"/>
        <v>162.51497005988</v>
      </c>
    </row>
    <row r="448" spans="1:4" s="4" customFormat="1" ht="17.399999999999999">
      <c r="A448" s="20" t="s">
        <v>471</v>
      </c>
      <c r="B448" s="21"/>
      <c r="C448" s="22">
        <v>200</v>
      </c>
      <c r="D448" s="19"/>
    </row>
    <row r="449" spans="1:4" s="4" customFormat="1" ht="17.399999999999999">
      <c r="A449" s="20" t="s">
        <v>472</v>
      </c>
      <c r="B449" s="21">
        <v>336</v>
      </c>
      <c r="C449" s="22">
        <v>0</v>
      </c>
      <c r="D449" s="19">
        <f t="shared" ref="D449:D461" si="24">C449/B449*100</f>
        <v>0</v>
      </c>
    </row>
    <row r="450" spans="1:4" s="3" customFormat="1" ht="17.399999999999999">
      <c r="A450" s="16" t="s">
        <v>473</v>
      </c>
      <c r="B450" s="17">
        <f>SUM(B452:B454)</f>
        <v>595</v>
      </c>
      <c r="C450" s="18">
        <f>SUM(C451:C454)</f>
        <v>296</v>
      </c>
      <c r="D450" s="19">
        <f t="shared" si="24"/>
        <v>49.747899159663902</v>
      </c>
    </row>
    <row r="451" spans="1:4" s="3" customFormat="1" ht="17.399999999999999">
      <c r="A451" s="20" t="s">
        <v>474</v>
      </c>
      <c r="B451" s="17"/>
      <c r="C451" s="22">
        <v>21</v>
      </c>
      <c r="D451" s="19"/>
    </row>
    <row r="452" spans="1:4" s="4" customFormat="1" ht="17.399999999999999">
      <c r="A452" s="20" t="s">
        <v>475</v>
      </c>
      <c r="B452" s="21">
        <v>502</v>
      </c>
      <c r="C452" s="22">
        <v>275</v>
      </c>
      <c r="D452" s="19">
        <f t="shared" si="24"/>
        <v>54.7808764940239</v>
      </c>
    </row>
    <row r="453" spans="1:4" s="4" customFormat="1" ht="17.399999999999999">
      <c r="A453" s="20" t="s">
        <v>476</v>
      </c>
      <c r="B453" s="21">
        <v>72</v>
      </c>
      <c r="C453" s="22">
        <v>0</v>
      </c>
      <c r="D453" s="19">
        <f t="shared" si="24"/>
        <v>0</v>
      </c>
    </row>
    <row r="454" spans="1:4" s="4" customFormat="1" ht="17.399999999999999">
      <c r="A454" s="20" t="s">
        <v>477</v>
      </c>
      <c r="B454" s="21">
        <v>21</v>
      </c>
      <c r="C454" s="22">
        <v>0</v>
      </c>
      <c r="D454" s="19">
        <f t="shared" si="24"/>
        <v>0</v>
      </c>
    </row>
    <row r="455" spans="1:4" s="3" customFormat="1" ht="17.399999999999999">
      <c r="A455" s="16" t="s">
        <v>478</v>
      </c>
      <c r="B455" s="17">
        <f>B456</f>
        <v>553</v>
      </c>
      <c r="C455" s="18">
        <f>C456</f>
        <v>518</v>
      </c>
      <c r="D455" s="19">
        <f t="shared" si="24"/>
        <v>93.670886075949397</v>
      </c>
    </row>
    <row r="456" spans="1:4" s="4" customFormat="1" ht="17.399999999999999">
      <c r="A456" s="20" t="s">
        <v>479</v>
      </c>
      <c r="B456" s="21">
        <v>553</v>
      </c>
      <c r="C456" s="22">
        <v>518</v>
      </c>
      <c r="D456" s="19">
        <f t="shared" si="24"/>
        <v>93.670886075949397</v>
      </c>
    </row>
    <row r="457" spans="1:4" s="3" customFormat="1" ht="17.399999999999999">
      <c r="A457" s="16" t="s">
        <v>480</v>
      </c>
      <c r="B457" s="17">
        <f>SUM(B458,B466,B472,B474)</f>
        <v>3377</v>
      </c>
      <c r="C457" s="18">
        <f>SUM(C458,C466,C470,C472,C474)</f>
        <v>3874</v>
      </c>
      <c r="D457" s="19">
        <f t="shared" si="24"/>
        <v>114.717204619485</v>
      </c>
    </row>
    <row r="458" spans="1:4" s="3" customFormat="1" ht="17.399999999999999">
      <c r="A458" s="16" t="s">
        <v>481</v>
      </c>
      <c r="B458" s="17">
        <f>SUM(B459:B465)</f>
        <v>3180</v>
      </c>
      <c r="C458" s="18">
        <f>SUM(C459:C465)</f>
        <v>2864</v>
      </c>
      <c r="D458" s="19">
        <f t="shared" si="24"/>
        <v>90.062893081761004</v>
      </c>
    </row>
    <row r="459" spans="1:4" s="4" customFormat="1" ht="17.399999999999999">
      <c r="A459" s="20" t="s">
        <v>109</v>
      </c>
      <c r="B459" s="21">
        <v>219</v>
      </c>
      <c r="C459" s="22">
        <v>198</v>
      </c>
      <c r="D459" s="19">
        <f t="shared" si="24"/>
        <v>90.410958904109606</v>
      </c>
    </row>
    <row r="460" spans="1:4" s="4" customFormat="1" ht="17.399999999999999">
      <c r="A460" s="20" t="s">
        <v>482</v>
      </c>
      <c r="B460" s="21">
        <v>670</v>
      </c>
      <c r="C460" s="22">
        <v>105</v>
      </c>
      <c r="D460" s="19">
        <f t="shared" si="24"/>
        <v>15.6716417910448</v>
      </c>
    </row>
    <row r="461" spans="1:4" s="4" customFormat="1" ht="17.399999999999999" hidden="1">
      <c r="A461" s="20" t="s">
        <v>483</v>
      </c>
      <c r="B461" s="21">
        <v>0</v>
      </c>
      <c r="C461" s="22">
        <v>0</v>
      </c>
      <c r="D461" s="19" t="e">
        <f t="shared" si="24"/>
        <v>#DIV/0!</v>
      </c>
    </row>
    <row r="462" spans="1:4" s="4" customFormat="1" ht="17.399999999999999">
      <c r="A462" s="20" t="s">
        <v>483</v>
      </c>
      <c r="B462" s="21"/>
      <c r="C462" s="22">
        <v>112</v>
      </c>
      <c r="D462" s="19"/>
    </row>
    <row r="463" spans="1:4" s="4" customFormat="1" ht="19.5" customHeight="1">
      <c r="A463" s="20" t="s">
        <v>484</v>
      </c>
      <c r="B463" s="21">
        <v>0</v>
      </c>
      <c r="C463" s="22">
        <v>40</v>
      </c>
      <c r="D463" s="19"/>
    </row>
    <row r="464" spans="1:4" s="4" customFormat="1" ht="19.5" customHeight="1">
      <c r="A464" s="20" t="s">
        <v>485</v>
      </c>
      <c r="B464" s="21">
        <v>246</v>
      </c>
      <c r="C464" s="22">
        <v>325</v>
      </c>
      <c r="D464" s="19">
        <f t="shared" ref="D464:D469" si="25">C464/B464*100</f>
        <v>132.11382113821099</v>
      </c>
    </row>
    <row r="465" spans="1:4" s="4" customFormat="1" ht="17.399999999999999">
      <c r="A465" s="20" t="s">
        <v>486</v>
      </c>
      <c r="B465" s="21">
        <v>2045</v>
      </c>
      <c r="C465" s="22">
        <v>2084</v>
      </c>
      <c r="D465" s="19">
        <f t="shared" si="25"/>
        <v>101.90709046454801</v>
      </c>
    </row>
    <row r="466" spans="1:4" s="3" customFormat="1" ht="34.799999999999997">
      <c r="A466" s="31" t="s">
        <v>487</v>
      </c>
      <c r="B466" s="17">
        <f>SUM(B467:B469)</f>
        <v>197</v>
      </c>
      <c r="C466" s="18">
        <f>SUM(C467:C469)</f>
        <v>142</v>
      </c>
      <c r="D466" s="19">
        <f t="shared" si="25"/>
        <v>72.081218274111706</v>
      </c>
    </row>
    <row r="467" spans="1:4" s="4" customFormat="1" ht="17.399999999999999">
      <c r="A467" s="20" t="s">
        <v>488</v>
      </c>
      <c r="B467" s="21">
        <v>30</v>
      </c>
      <c r="C467" s="22">
        <v>30</v>
      </c>
      <c r="D467" s="19">
        <f t="shared" si="25"/>
        <v>100</v>
      </c>
    </row>
    <row r="468" spans="1:4" s="4" customFormat="1" ht="17.399999999999999" hidden="1">
      <c r="A468" s="20" t="s">
        <v>489</v>
      </c>
      <c r="B468" s="21">
        <v>0</v>
      </c>
      <c r="C468" s="22">
        <v>0</v>
      </c>
      <c r="D468" s="19" t="e">
        <f t="shared" si="25"/>
        <v>#DIV/0!</v>
      </c>
    </row>
    <row r="469" spans="1:4" s="4" customFormat="1" ht="17.399999999999999">
      <c r="A469" s="20" t="s">
        <v>490</v>
      </c>
      <c r="B469" s="21">
        <v>167</v>
      </c>
      <c r="C469" s="22">
        <v>112</v>
      </c>
      <c r="D469" s="19">
        <f t="shared" si="25"/>
        <v>67.065868263473007</v>
      </c>
    </row>
    <row r="470" spans="1:4" s="4" customFormat="1" ht="17.399999999999999">
      <c r="A470" s="31" t="s">
        <v>491</v>
      </c>
      <c r="B470" s="21"/>
      <c r="C470" s="18">
        <f>C471</f>
        <v>6</v>
      </c>
      <c r="D470" s="19"/>
    </row>
    <row r="471" spans="1:4" s="4" customFormat="1" ht="17.399999999999999">
      <c r="A471" s="20" t="s">
        <v>492</v>
      </c>
      <c r="B471" s="21"/>
      <c r="C471" s="22">
        <v>6</v>
      </c>
      <c r="D471" s="19"/>
    </row>
    <row r="472" spans="1:4" s="3" customFormat="1" ht="17.399999999999999">
      <c r="A472" s="16" t="s">
        <v>493</v>
      </c>
      <c r="B472" s="17">
        <f>SUM(B473:B473)</f>
        <v>0</v>
      </c>
      <c r="C472" s="18">
        <f>SUM(C473:C473)</f>
        <v>852</v>
      </c>
      <c r="D472" s="19"/>
    </row>
    <row r="473" spans="1:4" s="4" customFormat="1" ht="34.799999999999997">
      <c r="A473" s="32" t="s">
        <v>494</v>
      </c>
      <c r="B473" s="21">
        <v>0</v>
      </c>
      <c r="C473" s="22">
        <v>852</v>
      </c>
      <c r="D473" s="19"/>
    </row>
    <row r="474" spans="1:4" s="3" customFormat="1" ht="17.399999999999999">
      <c r="A474" s="16" t="s">
        <v>495</v>
      </c>
      <c r="B474" s="17">
        <f>SUM(B475:B475)</f>
        <v>0</v>
      </c>
      <c r="C474" s="18">
        <f>SUM(C475:C475)</f>
        <v>10</v>
      </c>
      <c r="D474" s="19"/>
    </row>
    <row r="475" spans="1:4" s="4" customFormat="1" ht="17.399999999999999">
      <c r="A475" s="20" t="s">
        <v>496</v>
      </c>
      <c r="B475" s="21">
        <v>0</v>
      </c>
      <c r="C475" s="22">
        <v>10</v>
      </c>
      <c r="D475" s="19"/>
    </row>
    <row r="476" spans="1:4" s="3" customFormat="1" ht="17.399999999999999">
      <c r="A476" s="16" t="s">
        <v>497</v>
      </c>
      <c r="B476" s="17">
        <f>SUM(,B477,B480,B485,B487)</f>
        <v>8903</v>
      </c>
      <c r="C476" s="18">
        <f>SUM(C477,C480,C485,C487,C491)</f>
        <v>5561</v>
      </c>
      <c r="D476" s="19">
        <f t="shared" ref="D476:D490" si="26">C476/B476*100</f>
        <v>62.4620914298551</v>
      </c>
    </row>
    <row r="477" spans="1:4" s="3" customFormat="1" ht="18" customHeight="1">
      <c r="A477" s="16" t="s">
        <v>498</v>
      </c>
      <c r="B477" s="17">
        <f>SUM(B478:B479)</f>
        <v>6307</v>
      </c>
      <c r="C477" s="18">
        <f>SUM(C478:C479)</f>
        <v>1783</v>
      </c>
      <c r="D477" s="19">
        <f t="shared" si="26"/>
        <v>28.270175994926301</v>
      </c>
    </row>
    <row r="478" spans="1:4" s="3" customFormat="1" ht="18" customHeight="1">
      <c r="A478" s="16" t="s">
        <v>499</v>
      </c>
      <c r="B478" s="21">
        <v>4429</v>
      </c>
      <c r="C478" s="22">
        <v>817</v>
      </c>
      <c r="D478" s="19">
        <f t="shared" si="26"/>
        <v>18.446601941747598</v>
      </c>
    </row>
    <row r="479" spans="1:4" s="4" customFormat="1" ht="17.399999999999999">
      <c r="A479" s="20" t="s">
        <v>500</v>
      </c>
      <c r="B479" s="21">
        <v>1878</v>
      </c>
      <c r="C479" s="22">
        <v>966</v>
      </c>
      <c r="D479" s="19">
        <f t="shared" si="26"/>
        <v>51.437699680511201</v>
      </c>
    </row>
    <row r="480" spans="1:4" s="3" customFormat="1" ht="17.399999999999999">
      <c r="A480" s="16" t="s">
        <v>501</v>
      </c>
      <c r="B480" s="17">
        <f>SUM(B481:B484)</f>
        <v>1390</v>
      </c>
      <c r="C480" s="18">
        <f>SUM(C481:C484)</f>
        <v>0</v>
      </c>
      <c r="D480" s="19">
        <f t="shared" si="26"/>
        <v>0</v>
      </c>
    </row>
    <row r="481" spans="1:4" s="4" customFormat="1" ht="17.399999999999999">
      <c r="A481" s="20" t="s">
        <v>109</v>
      </c>
      <c r="B481" s="21">
        <v>417</v>
      </c>
      <c r="C481" s="22">
        <v>0</v>
      </c>
      <c r="D481" s="19">
        <f t="shared" si="26"/>
        <v>0</v>
      </c>
    </row>
    <row r="482" spans="1:4" s="4" customFormat="1" ht="17.399999999999999" hidden="1">
      <c r="A482" s="20" t="s">
        <v>502</v>
      </c>
      <c r="B482" s="21">
        <v>0</v>
      </c>
      <c r="C482" s="22">
        <v>0</v>
      </c>
      <c r="D482" s="19" t="e">
        <f t="shared" si="26"/>
        <v>#DIV/0!</v>
      </c>
    </row>
    <row r="483" spans="1:4" s="4" customFormat="1" ht="17.399999999999999" hidden="1">
      <c r="A483" s="20" t="s">
        <v>503</v>
      </c>
      <c r="B483" s="21">
        <v>0</v>
      </c>
      <c r="C483" s="22">
        <v>0</v>
      </c>
      <c r="D483" s="19" t="e">
        <f t="shared" si="26"/>
        <v>#DIV/0!</v>
      </c>
    </row>
    <row r="484" spans="1:4" s="4" customFormat="1" ht="17.399999999999999">
      <c r="A484" s="20" t="s">
        <v>504</v>
      </c>
      <c r="B484" s="21">
        <v>973</v>
      </c>
      <c r="C484" s="22">
        <v>0</v>
      </c>
      <c r="D484" s="19">
        <f t="shared" si="26"/>
        <v>0</v>
      </c>
    </row>
    <row r="485" spans="1:4" s="3" customFormat="1" ht="17.399999999999999">
      <c r="A485" s="16" t="s">
        <v>505</v>
      </c>
      <c r="B485" s="17">
        <f>SUM(B486:B486)</f>
        <v>405</v>
      </c>
      <c r="C485" s="18">
        <f>SUM(C486:C486)</f>
        <v>600</v>
      </c>
      <c r="D485" s="19">
        <f t="shared" si="26"/>
        <v>148.14814814814801</v>
      </c>
    </row>
    <row r="486" spans="1:4" s="4" customFormat="1" ht="17.399999999999999">
      <c r="A486" s="20" t="s">
        <v>506</v>
      </c>
      <c r="B486" s="21">
        <v>405</v>
      </c>
      <c r="C486" s="22">
        <v>600</v>
      </c>
      <c r="D486" s="19">
        <f t="shared" si="26"/>
        <v>148.14814814814801</v>
      </c>
    </row>
    <row r="487" spans="1:4" s="3" customFormat="1" ht="17.399999999999999">
      <c r="A487" s="16" t="s">
        <v>507</v>
      </c>
      <c r="B487" s="17">
        <f>SUM(B488:B490)</f>
        <v>801</v>
      </c>
      <c r="C487" s="18">
        <f>SUM(C488:C490)</f>
        <v>956</v>
      </c>
      <c r="D487" s="19">
        <f t="shared" si="26"/>
        <v>119.35081148564301</v>
      </c>
    </row>
    <row r="488" spans="1:4" s="4" customFormat="1" ht="17.399999999999999">
      <c r="A488" s="20" t="s">
        <v>109</v>
      </c>
      <c r="B488" s="21">
        <v>150</v>
      </c>
      <c r="C488" s="22">
        <v>131</v>
      </c>
      <c r="D488" s="19">
        <f t="shared" si="26"/>
        <v>87.3333333333333</v>
      </c>
    </row>
    <row r="489" spans="1:4" s="4" customFormat="1" ht="17.399999999999999">
      <c r="A489" s="20" t="s">
        <v>508</v>
      </c>
      <c r="B489" s="21">
        <v>426</v>
      </c>
      <c r="C489" s="22">
        <v>379</v>
      </c>
      <c r="D489" s="19">
        <f t="shared" si="26"/>
        <v>88.967136150234694</v>
      </c>
    </row>
    <row r="490" spans="1:4" s="4" customFormat="1" ht="34.799999999999997">
      <c r="A490" s="32" t="s">
        <v>509</v>
      </c>
      <c r="B490" s="21">
        <v>225</v>
      </c>
      <c r="C490" s="22">
        <v>446</v>
      </c>
      <c r="D490" s="19">
        <f t="shared" si="26"/>
        <v>198.222222222222</v>
      </c>
    </row>
    <row r="491" spans="1:4" s="4" customFormat="1" ht="17.399999999999999">
      <c r="A491" s="16" t="s">
        <v>510</v>
      </c>
      <c r="B491" s="21"/>
      <c r="C491" s="18">
        <f>C492</f>
        <v>2222</v>
      </c>
      <c r="D491" s="19"/>
    </row>
    <row r="492" spans="1:4" s="4" customFormat="1" ht="17.399999999999999">
      <c r="A492" s="32" t="s">
        <v>511</v>
      </c>
      <c r="B492" s="21"/>
      <c r="C492" s="22">
        <v>2222</v>
      </c>
      <c r="D492" s="19"/>
    </row>
    <row r="493" spans="1:4" s="3" customFormat="1" ht="17.399999999999999">
      <c r="A493" s="16" t="s">
        <v>512</v>
      </c>
      <c r="B493" s="17">
        <f>SUM(B494,B498,B502)</f>
        <v>420</v>
      </c>
      <c r="C493" s="18">
        <f>SUM(C494,C498,C502)</f>
        <v>341</v>
      </c>
      <c r="D493" s="19">
        <f>C493/B493*100</f>
        <v>81.190476190476204</v>
      </c>
    </row>
    <row r="494" spans="1:4" s="3" customFormat="1" ht="17.399999999999999">
      <c r="A494" s="16" t="s">
        <v>513</v>
      </c>
      <c r="B494" s="17">
        <f>SUM(B495:B497)</f>
        <v>186</v>
      </c>
      <c r="C494" s="18">
        <f>SUM(C495:C497)</f>
        <v>178</v>
      </c>
      <c r="D494" s="19">
        <f>C494/B494*100</f>
        <v>95.6989247311828</v>
      </c>
    </row>
    <row r="495" spans="1:4" s="4" customFormat="1" ht="17.399999999999999">
      <c r="A495" s="20" t="s">
        <v>109</v>
      </c>
      <c r="B495" s="21">
        <v>110</v>
      </c>
      <c r="C495" s="22">
        <v>109</v>
      </c>
      <c r="D495" s="19">
        <f>C495/B495*100</f>
        <v>99.090909090909093</v>
      </c>
    </row>
    <row r="496" spans="1:4" s="4" customFormat="1" ht="17.399999999999999">
      <c r="A496" s="20" t="s">
        <v>115</v>
      </c>
      <c r="B496" s="21"/>
      <c r="C496" s="22">
        <v>0</v>
      </c>
      <c r="D496" s="19"/>
    </row>
    <row r="497" spans="1:4" s="4" customFormat="1" ht="17.399999999999999">
      <c r="A497" s="20" t="s">
        <v>514</v>
      </c>
      <c r="B497" s="21">
        <v>76</v>
      </c>
      <c r="C497" s="22">
        <v>69</v>
      </c>
      <c r="D497" s="19">
        <f>C497/B497*100</f>
        <v>90.789473684210506</v>
      </c>
    </row>
    <row r="498" spans="1:4" s="3" customFormat="1" ht="17.399999999999999">
      <c r="A498" s="16" t="s">
        <v>515</v>
      </c>
      <c r="B498" s="17">
        <f>SUM(B499:B501)</f>
        <v>183</v>
      </c>
      <c r="C498" s="18">
        <f>SUM(C499:C501)</f>
        <v>0</v>
      </c>
      <c r="D498" s="19">
        <f>C498/B498*100</f>
        <v>0</v>
      </c>
    </row>
    <row r="499" spans="1:4" s="4" customFormat="1" ht="17.399999999999999">
      <c r="A499" s="20" t="s">
        <v>109</v>
      </c>
      <c r="B499" s="21">
        <v>118</v>
      </c>
      <c r="C499" s="22">
        <v>0</v>
      </c>
      <c r="D499" s="19">
        <f>C499/B499*100</f>
        <v>0</v>
      </c>
    </row>
    <row r="500" spans="1:4" s="4" customFormat="1" ht="17.399999999999999">
      <c r="A500" s="20" t="s">
        <v>253</v>
      </c>
      <c r="B500" s="21">
        <v>0</v>
      </c>
      <c r="C500" s="22">
        <v>0</v>
      </c>
      <c r="D500" s="19"/>
    </row>
    <row r="501" spans="1:4" s="4" customFormat="1" ht="17.399999999999999">
      <c r="A501" s="20" t="s">
        <v>516</v>
      </c>
      <c r="B501" s="21">
        <v>65</v>
      </c>
      <c r="C501" s="22">
        <v>0</v>
      </c>
      <c r="D501" s="19">
        <f t="shared" ref="D501:D508" si="27">C501/B501*100</f>
        <v>0</v>
      </c>
    </row>
    <row r="502" spans="1:4" s="3" customFormat="1" ht="17.399999999999999">
      <c r="A502" s="16" t="s">
        <v>517</v>
      </c>
      <c r="B502" s="17">
        <f>SUM(B503:B503)</f>
        <v>51</v>
      </c>
      <c r="C502" s="18">
        <f>SUM(C503:C503)</f>
        <v>163</v>
      </c>
      <c r="D502" s="19">
        <f t="shared" si="27"/>
        <v>319.60784313725497</v>
      </c>
    </row>
    <row r="503" spans="1:4" s="4" customFormat="1" ht="17.399999999999999">
      <c r="A503" s="20" t="s">
        <v>518</v>
      </c>
      <c r="B503" s="21">
        <v>51</v>
      </c>
      <c r="C503" s="22">
        <v>163</v>
      </c>
      <c r="D503" s="19">
        <f t="shared" si="27"/>
        <v>319.60784313725497</v>
      </c>
    </row>
    <row r="504" spans="1:4" s="3" customFormat="1" ht="17.399999999999999">
      <c r="A504" s="16" t="s">
        <v>519</v>
      </c>
      <c r="B504" s="17">
        <f>SUM(B505,B507)</f>
        <v>265</v>
      </c>
      <c r="C504" s="18">
        <f>SUM(C505,C507)</f>
        <v>0</v>
      </c>
      <c r="D504" s="19">
        <f t="shared" si="27"/>
        <v>0</v>
      </c>
    </row>
    <row r="505" spans="1:4" s="4" customFormat="1" ht="17.399999999999999" hidden="1">
      <c r="A505" s="16" t="s">
        <v>520</v>
      </c>
      <c r="B505" s="21">
        <f>SUM(B506:B506)</f>
        <v>0</v>
      </c>
      <c r="C505" s="22">
        <f>SUM(C506:C506)</f>
        <v>0</v>
      </c>
      <c r="D505" s="19" t="e">
        <f t="shared" si="27"/>
        <v>#DIV/0!</v>
      </c>
    </row>
    <row r="506" spans="1:4" s="4" customFormat="1" ht="17.399999999999999" hidden="1">
      <c r="A506" s="20" t="s">
        <v>521</v>
      </c>
      <c r="B506" s="21">
        <v>0</v>
      </c>
      <c r="C506" s="22">
        <v>0</v>
      </c>
      <c r="D506" s="19" t="e">
        <f t="shared" si="27"/>
        <v>#DIV/0!</v>
      </c>
    </row>
    <row r="507" spans="1:4" s="3" customFormat="1" ht="17.399999999999999">
      <c r="A507" s="24" t="s">
        <v>522</v>
      </c>
      <c r="B507" s="17">
        <f>B508</f>
        <v>265</v>
      </c>
      <c r="C507" s="18">
        <f>C508</f>
        <v>0</v>
      </c>
      <c r="D507" s="19">
        <f t="shared" si="27"/>
        <v>0</v>
      </c>
    </row>
    <row r="508" spans="1:4" s="4" customFormat="1" ht="17.399999999999999">
      <c r="A508" s="23" t="s">
        <v>523</v>
      </c>
      <c r="B508" s="21">
        <v>265</v>
      </c>
      <c r="C508" s="22">
        <v>0</v>
      </c>
      <c r="D508" s="19">
        <f t="shared" si="27"/>
        <v>0</v>
      </c>
    </row>
    <row r="509" spans="1:4" s="3" customFormat="1" ht="17.399999999999999">
      <c r="A509" s="16" t="s">
        <v>524</v>
      </c>
      <c r="B509" s="17">
        <f>SUM(B510:B510)</f>
        <v>0</v>
      </c>
      <c r="C509" s="18">
        <f>SUM(C510:C510)</f>
        <v>0</v>
      </c>
      <c r="D509" s="19"/>
    </row>
    <row r="510" spans="1:4" s="4" customFormat="1" ht="17.399999999999999">
      <c r="A510" s="16" t="s">
        <v>525</v>
      </c>
      <c r="B510" s="21">
        <v>0</v>
      </c>
      <c r="C510" s="22">
        <v>0</v>
      </c>
      <c r="D510" s="19"/>
    </row>
    <row r="511" spans="1:4" s="3" customFormat="1" ht="17.399999999999999">
      <c r="A511" s="16" t="s">
        <v>526</v>
      </c>
      <c r="B511" s="17">
        <f>SUM(B512,B520,B524)</f>
        <v>1914</v>
      </c>
      <c r="C511" s="18">
        <f>SUM(C512,C520,C524)</f>
        <v>940</v>
      </c>
      <c r="D511" s="19">
        <f>C511/B511*100</f>
        <v>49.111807732497397</v>
      </c>
    </row>
    <row r="512" spans="1:4" s="3" customFormat="1" ht="17.399999999999999">
      <c r="A512" s="16" t="s">
        <v>527</v>
      </c>
      <c r="B512" s="17">
        <f>SUM(B513:B519)</f>
        <v>1713</v>
      </c>
      <c r="C512" s="18">
        <f>SUM(C513:C519)</f>
        <v>818</v>
      </c>
      <c r="D512" s="19">
        <f>C512/B512*100</f>
        <v>47.752481027437199</v>
      </c>
    </row>
    <row r="513" spans="1:4" s="4" customFormat="1" ht="17.399999999999999">
      <c r="A513" s="20" t="s">
        <v>109</v>
      </c>
      <c r="B513" s="21">
        <v>449</v>
      </c>
      <c r="C513" s="22">
        <v>357</v>
      </c>
      <c r="D513" s="19">
        <f>C513/B513*100</f>
        <v>79.510022271714902</v>
      </c>
    </row>
    <row r="514" spans="1:4" s="4" customFormat="1" ht="17.399999999999999">
      <c r="A514" s="20" t="s">
        <v>528</v>
      </c>
      <c r="B514" s="21">
        <v>0</v>
      </c>
      <c r="C514" s="22">
        <v>0</v>
      </c>
      <c r="D514" s="19"/>
    </row>
    <row r="515" spans="1:4" s="4" customFormat="1" ht="17.399999999999999">
      <c r="A515" s="20" t="s">
        <v>529</v>
      </c>
      <c r="B515" s="21">
        <v>130</v>
      </c>
      <c r="C515" s="22">
        <v>0</v>
      </c>
      <c r="D515" s="19">
        <f t="shared" ref="D515:D522" si="28">C515/B515*100</f>
        <v>0</v>
      </c>
    </row>
    <row r="516" spans="1:4" s="4" customFormat="1" ht="17.399999999999999">
      <c r="A516" s="20" t="s">
        <v>530</v>
      </c>
      <c r="B516" s="21">
        <v>200</v>
      </c>
      <c r="C516" s="22">
        <v>0</v>
      </c>
      <c r="D516" s="19">
        <f t="shared" si="28"/>
        <v>0</v>
      </c>
    </row>
    <row r="517" spans="1:4" s="4" customFormat="1" ht="17.399999999999999">
      <c r="A517" s="20" t="s">
        <v>531</v>
      </c>
      <c r="B517" s="21">
        <v>0</v>
      </c>
      <c r="C517" s="22">
        <v>0</v>
      </c>
      <c r="D517" s="19"/>
    </row>
    <row r="518" spans="1:4" s="4" customFormat="1" ht="17.399999999999999">
      <c r="A518" s="20" t="s">
        <v>115</v>
      </c>
      <c r="B518" s="21">
        <v>144</v>
      </c>
      <c r="C518" s="22">
        <v>222</v>
      </c>
      <c r="D518" s="19">
        <f t="shared" si="28"/>
        <v>154.166666666667</v>
      </c>
    </row>
    <row r="519" spans="1:4" s="4" customFormat="1" ht="17.399999999999999">
      <c r="A519" s="20" t="s">
        <v>532</v>
      </c>
      <c r="B519" s="21">
        <v>790</v>
      </c>
      <c r="C519" s="22">
        <v>239</v>
      </c>
      <c r="D519" s="19">
        <f t="shared" si="28"/>
        <v>30.253164556961998</v>
      </c>
    </row>
    <row r="520" spans="1:4" s="3" customFormat="1" ht="17.399999999999999">
      <c r="A520" s="16" t="s">
        <v>533</v>
      </c>
      <c r="B520" s="17">
        <f>SUM(B521:B523)</f>
        <v>77</v>
      </c>
      <c r="C520" s="18">
        <f>SUM(C521:C523)</f>
        <v>0</v>
      </c>
      <c r="D520" s="19">
        <f t="shared" si="28"/>
        <v>0</v>
      </c>
    </row>
    <row r="521" spans="1:4" s="4" customFormat="1" ht="17.399999999999999">
      <c r="A521" s="20" t="s">
        <v>109</v>
      </c>
      <c r="B521" s="21">
        <v>64</v>
      </c>
      <c r="C521" s="22">
        <v>0</v>
      </c>
      <c r="D521" s="19">
        <f t="shared" si="28"/>
        <v>0</v>
      </c>
    </row>
    <row r="522" spans="1:4" s="4" customFormat="1" ht="17.399999999999999">
      <c r="A522" s="20" t="s">
        <v>534</v>
      </c>
      <c r="B522" s="21">
        <v>13</v>
      </c>
      <c r="C522" s="22">
        <v>0</v>
      </c>
      <c r="D522" s="19">
        <f t="shared" si="28"/>
        <v>0</v>
      </c>
    </row>
    <row r="523" spans="1:4" s="4" customFormat="1" ht="17.399999999999999">
      <c r="A523" s="20" t="s">
        <v>535</v>
      </c>
      <c r="B523" s="21">
        <v>0</v>
      </c>
      <c r="C523" s="22">
        <v>0</v>
      </c>
      <c r="D523" s="19"/>
    </row>
    <row r="524" spans="1:4" s="3" customFormat="1" ht="17.399999999999999">
      <c r="A524" s="16" t="s">
        <v>536</v>
      </c>
      <c r="B524" s="17">
        <f>SUM(B525:B526)</f>
        <v>124</v>
      </c>
      <c r="C524" s="18">
        <f>SUM(C525:C526)</f>
        <v>122</v>
      </c>
      <c r="D524" s="19">
        <f>C524/B524*100</f>
        <v>98.387096774193594</v>
      </c>
    </row>
    <row r="525" spans="1:4" s="4" customFormat="1" ht="17.399999999999999">
      <c r="A525" s="20" t="s">
        <v>109</v>
      </c>
      <c r="B525" s="21">
        <v>20</v>
      </c>
      <c r="C525" s="22">
        <v>29</v>
      </c>
      <c r="D525" s="19">
        <f>C525/B525*100</f>
        <v>145</v>
      </c>
    </row>
    <row r="526" spans="1:4" s="4" customFormat="1" ht="17.399999999999999">
      <c r="A526" s="20" t="s">
        <v>537</v>
      </c>
      <c r="B526" s="21">
        <v>104</v>
      </c>
      <c r="C526" s="22">
        <v>93</v>
      </c>
      <c r="D526" s="19">
        <f>C526/B526*100</f>
        <v>89.423076923076906</v>
      </c>
    </row>
    <row r="527" spans="1:4" s="3" customFormat="1" ht="17.399999999999999">
      <c r="A527" s="16" t="s">
        <v>538</v>
      </c>
      <c r="B527" s="17">
        <f>SUM(B528,B535,B537)</f>
        <v>5832</v>
      </c>
      <c r="C527" s="18">
        <f>SUM(C528,C535,C537)</f>
        <v>1804</v>
      </c>
      <c r="D527" s="19">
        <f>C527/B527*100</f>
        <v>30.9327846364883</v>
      </c>
    </row>
    <row r="528" spans="1:4" s="3" customFormat="1" ht="17.399999999999999">
      <c r="A528" s="16" t="s">
        <v>539</v>
      </c>
      <c r="B528" s="17">
        <f>SUM(B530:B534)</f>
        <v>5559</v>
      </c>
      <c r="C528" s="18">
        <f>SUM(C529:C534)</f>
        <v>1546</v>
      </c>
      <c r="D528" s="19">
        <f>C528/B528*100</f>
        <v>27.8107573304551</v>
      </c>
    </row>
    <row r="529" spans="1:4" s="3" customFormat="1" ht="17.399999999999999">
      <c r="A529" s="20" t="s">
        <v>540</v>
      </c>
      <c r="B529" s="17"/>
      <c r="C529" s="22">
        <v>230</v>
      </c>
      <c r="D529" s="19"/>
    </row>
    <row r="530" spans="1:4" s="4" customFormat="1" ht="17.399999999999999">
      <c r="A530" s="20" t="s">
        <v>541</v>
      </c>
      <c r="B530" s="21">
        <v>1756</v>
      </c>
      <c r="C530" s="22">
        <v>752</v>
      </c>
      <c r="D530" s="19">
        <f t="shared" ref="D530:D543" si="29">C530/B530*100</f>
        <v>42.824601366742598</v>
      </c>
    </row>
    <row r="531" spans="1:4" s="4" customFormat="1" ht="17.399999999999999">
      <c r="A531" s="20" t="s">
        <v>542</v>
      </c>
      <c r="B531" s="21">
        <v>224</v>
      </c>
      <c r="C531" s="22">
        <v>13</v>
      </c>
      <c r="D531" s="19">
        <f t="shared" si="29"/>
        <v>5.8035714285714297</v>
      </c>
    </row>
    <row r="532" spans="1:4" s="4" customFormat="1" ht="17.399999999999999">
      <c r="A532" s="20" t="s">
        <v>543</v>
      </c>
      <c r="B532" s="21">
        <v>197</v>
      </c>
      <c r="C532" s="22">
        <v>0</v>
      </c>
      <c r="D532" s="19">
        <f t="shared" si="29"/>
        <v>0</v>
      </c>
    </row>
    <row r="533" spans="1:4" s="4" customFormat="1" ht="17.399999999999999">
      <c r="A533" s="20" t="s">
        <v>544</v>
      </c>
      <c r="B533" s="21">
        <v>5</v>
      </c>
      <c r="C533" s="22">
        <v>6</v>
      </c>
      <c r="D533" s="19">
        <f t="shared" si="29"/>
        <v>120</v>
      </c>
    </row>
    <row r="534" spans="1:4" s="4" customFormat="1" ht="17.399999999999999">
      <c r="A534" s="20" t="s">
        <v>545</v>
      </c>
      <c r="B534" s="21">
        <v>3377</v>
      </c>
      <c r="C534" s="22">
        <v>545</v>
      </c>
      <c r="D534" s="19">
        <f t="shared" si="29"/>
        <v>16.138584542493302</v>
      </c>
    </row>
    <row r="535" spans="1:4" s="4" customFormat="1" ht="17.399999999999999" hidden="1">
      <c r="A535" s="16" t="s">
        <v>546</v>
      </c>
      <c r="B535" s="17">
        <f>SUM(B536:B536)</f>
        <v>0</v>
      </c>
      <c r="C535" s="18">
        <f>SUM(C536:C536)</f>
        <v>0</v>
      </c>
      <c r="D535" s="19" t="e">
        <f t="shared" si="29"/>
        <v>#DIV/0!</v>
      </c>
    </row>
    <row r="536" spans="1:4" s="4" customFormat="1" ht="17.399999999999999" hidden="1">
      <c r="A536" s="20" t="s">
        <v>547</v>
      </c>
      <c r="B536" s="21">
        <v>0</v>
      </c>
      <c r="C536" s="22">
        <v>0</v>
      </c>
      <c r="D536" s="19" t="e">
        <f t="shared" si="29"/>
        <v>#DIV/0!</v>
      </c>
    </row>
    <row r="537" spans="1:4" s="3" customFormat="1" ht="17.399999999999999">
      <c r="A537" s="16" t="s">
        <v>548</v>
      </c>
      <c r="B537" s="17">
        <f>SUM(B538:B538)</f>
        <v>273</v>
      </c>
      <c r="C537" s="18">
        <f>SUM(C538:C538)</f>
        <v>258</v>
      </c>
      <c r="D537" s="19">
        <f t="shared" si="29"/>
        <v>94.505494505494497</v>
      </c>
    </row>
    <row r="538" spans="1:4" s="4" customFormat="1" ht="17.399999999999999">
      <c r="A538" s="20" t="s">
        <v>549</v>
      </c>
      <c r="B538" s="21">
        <v>273</v>
      </c>
      <c r="C538" s="22">
        <v>258</v>
      </c>
      <c r="D538" s="19">
        <f t="shared" si="29"/>
        <v>94.505494505494497</v>
      </c>
    </row>
    <row r="539" spans="1:4" s="3" customFormat="1" ht="17.399999999999999">
      <c r="A539" s="16" t="s">
        <v>550</v>
      </c>
      <c r="B539" s="17">
        <f>SUM(B540)</f>
        <v>410</v>
      </c>
      <c r="C539" s="18">
        <f>SUM(C540,C544)</f>
        <v>457</v>
      </c>
      <c r="D539" s="19">
        <f t="shared" si="29"/>
        <v>111.46341463414601</v>
      </c>
    </row>
    <row r="540" spans="1:4" s="3" customFormat="1" ht="17.399999999999999">
      <c r="A540" s="16" t="s">
        <v>551</v>
      </c>
      <c r="B540" s="17">
        <f>SUM(B541:B543)</f>
        <v>410</v>
      </c>
      <c r="C540" s="18">
        <f>SUM(C541:C543)</f>
        <v>454</v>
      </c>
      <c r="D540" s="19">
        <f t="shared" si="29"/>
        <v>110.731707317073</v>
      </c>
    </row>
    <row r="541" spans="1:4" s="4" customFormat="1" ht="17.399999999999999">
      <c r="A541" s="20" t="s">
        <v>109</v>
      </c>
      <c r="B541" s="21">
        <v>165</v>
      </c>
      <c r="C541" s="22">
        <v>197</v>
      </c>
      <c r="D541" s="19">
        <f t="shared" si="29"/>
        <v>119.39393939393899</v>
      </c>
    </row>
    <row r="542" spans="1:4" s="4" customFormat="1" ht="17.399999999999999">
      <c r="A542" s="20" t="s">
        <v>115</v>
      </c>
      <c r="B542" s="21">
        <v>8</v>
      </c>
      <c r="C542" s="22">
        <v>10</v>
      </c>
      <c r="D542" s="19">
        <f t="shared" si="29"/>
        <v>125</v>
      </c>
    </row>
    <row r="543" spans="1:4" s="4" customFormat="1" ht="17.399999999999999">
      <c r="A543" s="20" t="s">
        <v>552</v>
      </c>
      <c r="B543" s="21">
        <v>237</v>
      </c>
      <c r="C543" s="22">
        <v>247</v>
      </c>
      <c r="D543" s="19">
        <f t="shared" si="29"/>
        <v>104.2194092827</v>
      </c>
    </row>
    <row r="544" spans="1:4" s="4" customFormat="1" ht="17.399999999999999">
      <c r="A544" s="16" t="s">
        <v>553</v>
      </c>
      <c r="B544" s="21"/>
      <c r="C544" s="18">
        <f>C545</f>
        <v>3</v>
      </c>
      <c r="D544" s="19"/>
    </row>
    <row r="545" spans="1:4" s="4" customFormat="1" ht="17.399999999999999">
      <c r="A545" s="20" t="s">
        <v>554</v>
      </c>
      <c r="B545" s="21"/>
      <c r="C545" s="22">
        <v>3</v>
      </c>
      <c r="D545" s="19"/>
    </row>
    <row r="546" spans="1:4" s="4" customFormat="1" ht="17.399999999999999">
      <c r="A546" s="16" t="s">
        <v>555</v>
      </c>
      <c r="B546" s="21"/>
      <c r="C546" s="18">
        <f>C547+C551+C556+C559+C561+C563</f>
        <v>2397</v>
      </c>
      <c r="D546" s="19"/>
    </row>
    <row r="547" spans="1:4" s="4" customFormat="1" ht="17.399999999999999">
      <c r="A547" s="16" t="s">
        <v>556</v>
      </c>
      <c r="B547" s="21"/>
      <c r="C547" s="18">
        <f>C548+C549+C550</f>
        <v>1663</v>
      </c>
      <c r="D547" s="19"/>
    </row>
    <row r="548" spans="1:4" s="4" customFormat="1" ht="17.399999999999999">
      <c r="A548" s="20" t="s">
        <v>109</v>
      </c>
      <c r="B548" s="21"/>
      <c r="C548" s="22">
        <v>325</v>
      </c>
      <c r="D548" s="19"/>
    </row>
    <row r="549" spans="1:4" s="4" customFormat="1" ht="17.399999999999999">
      <c r="A549" s="20" t="s">
        <v>557</v>
      </c>
      <c r="B549" s="21"/>
      <c r="C549" s="22">
        <v>527</v>
      </c>
      <c r="D549" s="19"/>
    </row>
    <row r="550" spans="1:4" s="4" customFormat="1" ht="17.399999999999999">
      <c r="A550" s="20" t="s">
        <v>115</v>
      </c>
      <c r="B550" s="21"/>
      <c r="C550" s="22">
        <v>811</v>
      </c>
      <c r="D550" s="19"/>
    </row>
    <row r="551" spans="1:4" s="4" customFormat="1" ht="17.399999999999999">
      <c r="A551" s="16" t="s">
        <v>558</v>
      </c>
      <c r="B551" s="21"/>
      <c r="C551" s="18">
        <f>C552+C553+C554+C555</f>
        <v>284</v>
      </c>
      <c r="D551" s="19"/>
    </row>
    <row r="552" spans="1:4" s="4" customFormat="1" ht="17.399999999999999">
      <c r="A552" s="20" t="s">
        <v>109</v>
      </c>
      <c r="B552" s="21"/>
      <c r="C552" s="22">
        <v>30</v>
      </c>
      <c r="D552" s="19"/>
    </row>
    <row r="553" spans="1:4" s="4" customFormat="1" ht="17.399999999999999">
      <c r="A553" s="20" t="s">
        <v>118</v>
      </c>
      <c r="B553" s="21"/>
      <c r="C553" s="22">
        <v>9</v>
      </c>
      <c r="D553" s="19"/>
    </row>
    <row r="554" spans="1:4" s="4" customFormat="1" ht="17.399999999999999">
      <c r="A554" s="20" t="s">
        <v>559</v>
      </c>
      <c r="B554" s="21"/>
      <c r="C554" s="22">
        <v>205</v>
      </c>
      <c r="D554" s="19"/>
    </row>
    <row r="555" spans="1:4" s="4" customFormat="1" ht="17.399999999999999">
      <c r="A555" s="20" t="s">
        <v>560</v>
      </c>
      <c r="B555" s="21"/>
      <c r="C555" s="22">
        <v>40</v>
      </c>
      <c r="D555" s="19"/>
    </row>
    <row r="556" spans="1:4" s="4" customFormat="1" ht="17.399999999999999">
      <c r="A556" s="16" t="s">
        <v>533</v>
      </c>
      <c r="B556" s="21"/>
      <c r="C556" s="18">
        <f>C557+C558</f>
        <v>55</v>
      </c>
      <c r="D556" s="19"/>
    </row>
    <row r="557" spans="1:4" s="4" customFormat="1" ht="17.399999999999999">
      <c r="A557" s="20" t="s">
        <v>109</v>
      </c>
      <c r="B557" s="21"/>
      <c r="C557" s="22">
        <v>45</v>
      </c>
      <c r="D557" s="19"/>
    </row>
    <row r="558" spans="1:4" s="4" customFormat="1" ht="17.399999999999999">
      <c r="A558" s="20" t="s">
        <v>534</v>
      </c>
      <c r="B558" s="21"/>
      <c r="C558" s="22">
        <v>10</v>
      </c>
      <c r="D558" s="19"/>
    </row>
    <row r="559" spans="1:4" s="4" customFormat="1" ht="17.399999999999999">
      <c r="A559" s="16" t="s">
        <v>561</v>
      </c>
      <c r="B559" s="21"/>
      <c r="C559" s="18">
        <f t="shared" ref="C559:C565" si="30">C560</f>
        <v>43</v>
      </c>
      <c r="D559" s="19"/>
    </row>
    <row r="560" spans="1:4" s="4" customFormat="1" ht="17.399999999999999">
      <c r="A560" s="20" t="s">
        <v>530</v>
      </c>
      <c r="B560" s="21"/>
      <c r="C560" s="22">
        <v>43</v>
      </c>
      <c r="D560" s="19"/>
    </row>
    <row r="561" spans="1:4" s="4" customFormat="1" ht="17.399999999999999">
      <c r="A561" s="16" t="s">
        <v>562</v>
      </c>
      <c r="B561" s="21"/>
      <c r="C561" s="18">
        <f t="shared" si="30"/>
        <v>27</v>
      </c>
      <c r="D561" s="19"/>
    </row>
    <row r="562" spans="1:4" s="4" customFormat="1" ht="17.399999999999999">
      <c r="A562" s="20" t="s">
        <v>316</v>
      </c>
      <c r="B562" s="21"/>
      <c r="C562" s="22">
        <v>27</v>
      </c>
      <c r="D562" s="19"/>
    </row>
    <row r="563" spans="1:4" s="4" customFormat="1" ht="17.399999999999999">
      <c r="A563" s="16" t="s">
        <v>563</v>
      </c>
      <c r="B563" s="21"/>
      <c r="C563" s="18">
        <v>325</v>
      </c>
      <c r="D563" s="19"/>
    </row>
    <row r="564" spans="1:4" s="3" customFormat="1" ht="17.399999999999999">
      <c r="A564" s="16" t="s">
        <v>564</v>
      </c>
      <c r="B564" s="17">
        <f>B565</f>
        <v>353</v>
      </c>
      <c r="C564" s="18">
        <f t="shared" si="30"/>
        <v>99</v>
      </c>
      <c r="D564" s="19">
        <f t="shared" ref="D564:D570" si="31">C564/B564*100</f>
        <v>28.045325779036801</v>
      </c>
    </row>
    <row r="565" spans="1:4" s="4" customFormat="1" ht="17.399999999999999">
      <c r="A565" s="33" t="s">
        <v>565</v>
      </c>
      <c r="B565" s="21">
        <f>B566</f>
        <v>353</v>
      </c>
      <c r="C565" s="22">
        <f t="shared" si="30"/>
        <v>99</v>
      </c>
      <c r="D565" s="19">
        <f t="shared" si="31"/>
        <v>28.045325779036801</v>
      </c>
    </row>
    <row r="566" spans="1:4" s="4" customFormat="1" ht="17.399999999999999">
      <c r="A566" s="34" t="s">
        <v>566</v>
      </c>
      <c r="B566" s="21">
        <v>353</v>
      </c>
      <c r="C566" s="22">
        <v>99</v>
      </c>
      <c r="D566" s="19">
        <f t="shared" si="31"/>
        <v>28.045325779036801</v>
      </c>
    </row>
    <row r="567" spans="1:4" s="3" customFormat="1" ht="17.399999999999999">
      <c r="A567" s="16" t="s">
        <v>567</v>
      </c>
      <c r="B567" s="17">
        <f>SUM(B568)</f>
        <v>1398</v>
      </c>
      <c r="C567" s="18">
        <f>SUM(C568)</f>
        <v>1622</v>
      </c>
      <c r="D567" s="19">
        <f t="shared" si="31"/>
        <v>116.022889842632</v>
      </c>
    </row>
    <row r="568" spans="1:4" s="4" customFormat="1" ht="17.399999999999999">
      <c r="A568" s="20" t="s">
        <v>568</v>
      </c>
      <c r="B568" s="21">
        <f>B569</f>
        <v>1398</v>
      </c>
      <c r="C568" s="22">
        <f>C569</f>
        <v>1622</v>
      </c>
      <c r="D568" s="19">
        <f t="shared" si="31"/>
        <v>116.022889842632</v>
      </c>
    </row>
    <row r="569" spans="1:4" s="4" customFormat="1" ht="17.399999999999999">
      <c r="A569" s="20" t="s">
        <v>569</v>
      </c>
      <c r="B569" s="21">
        <f>SUM(B570:B570)</f>
        <v>1398</v>
      </c>
      <c r="C569" s="22">
        <f>SUM(C570:C570)</f>
        <v>1622</v>
      </c>
      <c r="D569" s="19">
        <f t="shared" si="31"/>
        <v>116.022889842632</v>
      </c>
    </row>
    <row r="570" spans="1:4" s="4" customFormat="1" ht="17.399999999999999">
      <c r="A570" s="20" t="s">
        <v>570</v>
      </c>
      <c r="B570" s="21">
        <v>1398</v>
      </c>
      <c r="C570" s="22">
        <v>1622</v>
      </c>
      <c r="D570" s="19">
        <f t="shared" si="31"/>
        <v>116.022889842632</v>
      </c>
    </row>
    <row r="571" spans="1:4" s="4" customFormat="1" ht="17.399999999999999">
      <c r="A571" s="16" t="s">
        <v>571</v>
      </c>
      <c r="B571" s="21"/>
      <c r="C571" s="22"/>
      <c r="D571" s="19"/>
    </row>
    <row r="572" spans="1:4" s="5" customFormat="1" ht="17.399999999999999">
      <c r="A572" s="16" t="s">
        <v>572</v>
      </c>
      <c r="B572" s="35">
        <v>1203</v>
      </c>
      <c r="C572" s="36">
        <v>156</v>
      </c>
      <c r="D572" s="19">
        <f t="shared" ref="D572:D577" si="32">C572/B572*100</f>
        <v>12.967581047381501</v>
      </c>
    </row>
    <row r="573" spans="1:4" s="5" customFormat="1" ht="17.399999999999999">
      <c r="A573" s="16" t="s">
        <v>573</v>
      </c>
      <c r="B573" s="35"/>
      <c r="C573" s="36">
        <v>4742</v>
      </c>
      <c r="D573" s="19"/>
    </row>
    <row r="574" spans="1:4" s="5" customFormat="1" ht="17.399999999999999">
      <c r="A574" s="16" t="s">
        <v>574</v>
      </c>
      <c r="B574" s="35">
        <v>3220</v>
      </c>
      <c r="C574" s="36">
        <v>6830</v>
      </c>
      <c r="D574" s="19">
        <f t="shared" si="32"/>
        <v>212.111801242236</v>
      </c>
    </row>
    <row r="575" spans="1:4" s="5" customFormat="1" ht="17.399999999999999">
      <c r="A575" s="16" t="s">
        <v>575</v>
      </c>
      <c r="B575" s="35">
        <v>2382</v>
      </c>
      <c r="C575" s="36">
        <v>490</v>
      </c>
      <c r="D575" s="19">
        <f t="shared" si="32"/>
        <v>20.570948782535702</v>
      </c>
    </row>
    <row r="576" spans="1:4" s="5" customFormat="1" ht="17.399999999999999">
      <c r="A576" s="37" t="s">
        <v>576</v>
      </c>
      <c r="B576" s="35">
        <v>679</v>
      </c>
      <c r="C576" s="36">
        <v>641</v>
      </c>
      <c r="D576" s="19">
        <f t="shared" si="32"/>
        <v>94.403534609720197</v>
      </c>
    </row>
    <row r="577" spans="1:4" s="3" customFormat="1" ht="17.399999999999999">
      <c r="A577" s="38" t="s">
        <v>577</v>
      </c>
      <c r="B577" s="39">
        <f>B5+B124+B155+B117+B181+B195+B223+B291+B340+B374+B388+B457+B476+B493+B504+B511+B527+B539+B564+B567+B572+B574+B575+B576</f>
        <v>203469</v>
      </c>
      <c r="C577" s="40">
        <f>C5+C117+C124+C155+C181+C195+C223+C291+C340+C374+C388+C457+C476+C493+C511+C527+C539+C546+C564+C567+C572+C573+C574+C575+C576</f>
        <v>202588</v>
      </c>
      <c r="D577" s="19">
        <f t="shared" si="32"/>
        <v>99.567010207943198</v>
      </c>
    </row>
    <row r="578" spans="1:4" s="4" customFormat="1" ht="17.399999999999999">
      <c r="B578" s="41"/>
      <c r="C578" s="42"/>
      <c r="D578" s="43"/>
    </row>
    <row r="579" spans="1:4">
      <c r="B579" s="44"/>
    </row>
    <row r="580" spans="1:4">
      <c r="B580" s="44"/>
    </row>
    <row r="581" spans="1:4">
      <c r="B581" s="44"/>
    </row>
    <row r="582" spans="1:4">
      <c r="B582" s="44"/>
    </row>
    <row r="583" spans="1:4">
      <c r="B583" s="44"/>
    </row>
    <row r="584" spans="1:4">
      <c r="B584" s="44"/>
    </row>
    <row r="585" spans="1:4">
      <c r="B585" s="44"/>
    </row>
    <row r="586" spans="1:4">
      <c r="B586" s="44"/>
    </row>
    <row r="587" spans="1:4">
      <c r="B587" s="44"/>
    </row>
    <row r="588" spans="1:4">
      <c r="B588" s="44"/>
    </row>
    <row r="589" spans="1:4">
      <c r="B589" s="44"/>
    </row>
    <row r="590" spans="1:4">
      <c r="B590" s="44"/>
    </row>
    <row r="591" spans="1:4">
      <c r="B591" s="44"/>
    </row>
    <row r="592" spans="1:4">
      <c r="B592" s="44"/>
    </row>
    <row r="593" spans="2:2">
      <c r="B593" s="44"/>
    </row>
    <row r="594" spans="2:2">
      <c r="B594" s="44"/>
    </row>
    <row r="595" spans="2:2">
      <c r="B595" s="44"/>
    </row>
    <row r="596" spans="2:2">
      <c r="B596" s="44"/>
    </row>
    <row r="597" spans="2:2">
      <c r="B597" s="44"/>
    </row>
    <row r="598" spans="2:2">
      <c r="B598" s="44"/>
    </row>
    <row r="599" spans="2:2">
      <c r="B599" s="44"/>
    </row>
    <row r="600" spans="2:2">
      <c r="B600" s="44"/>
    </row>
    <row r="601" spans="2:2">
      <c r="B601" s="44"/>
    </row>
    <row r="602" spans="2:2">
      <c r="B602" s="44"/>
    </row>
    <row r="603" spans="2:2">
      <c r="B603" s="44"/>
    </row>
    <row r="604" spans="2:2">
      <c r="B604" s="44"/>
    </row>
    <row r="605" spans="2:2">
      <c r="B605" s="44"/>
    </row>
    <row r="606" spans="2:2">
      <c r="B606" s="44"/>
    </row>
    <row r="607" spans="2:2">
      <c r="B607" s="44"/>
    </row>
    <row r="608" spans="2:2">
      <c r="B608" s="44"/>
    </row>
    <row r="609" spans="2:2">
      <c r="B609" s="44"/>
    </row>
    <row r="610" spans="2:2">
      <c r="B610" s="44"/>
    </row>
    <row r="611" spans="2:2">
      <c r="B611" s="44"/>
    </row>
    <row r="612" spans="2:2">
      <c r="B612" s="44"/>
    </row>
    <row r="613" spans="2:2">
      <c r="B613" s="44"/>
    </row>
    <row r="614" spans="2:2">
      <c r="B614" s="44"/>
    </row>
    <row r="615" spans="2:2">
      <c r="B615" s="44"/>
    </row>
    <row r="616" spans="2:2">
      <c r="B616" s="44"/>
    </row>
    <row r="617" spans="2:2">
      <c r="B617" s="44"/>
    </row>
    <row r="618" spans="2:2">
      <c r="B618" s="44"/>
    </row>
    <row r="619" spans="2:2">
      <c r="B619" s="44"/>
    </row>
    <row r="620" spans="2:2">
      <c r="B620" s="44"/>
    </row>
    <row r="621" spans="2:2">
      <c r="B621" s="44"/>
    </row>
    <row r="622" spans="2:2">
      <c r="B622" s="44"/>
    </row>
    <row r="623" spans="2:2">
      <c r="B623" s="44"/>
    </row>
    <row r="624" spans="2:2">
      <c r="B624" s="44"/>
    </row>
    <row r="625" spans="2:2">
      <c r="B625" s="44"/>
    </row>
    <row r="626" spans="2:2">
      <c r="B626" s="44"/>
    </row>
    <row r="627" spans="2:2">
      <c r="B627" s="44"/>
    </row>
    <row r="628" spans="2:2">
      <c r="B628" s="44"/>
    </row>
    <row r="629" spans="2:2">
      <c r="B629" s="44"/>
    </row>
    <row r="630" spans="2:2">
      <c r="B630" s="44"/>
    </row>
    <row r="631" spans="2:2">
      <c r="B631" s="44"/>
    </row>
    <row r="632" spans="2:2">
      <c r="B632" s="44"/>
    </row>
    <row r="633" spans="2:2">
      <c r="B633" s="44"/>
    </row>
    <row r="634" spans="2:2">
      <c r="B634" s="44"/>
    </row>
    <row r="635" spans="2:2">
      <c r="B635" s="44"/>
    </row>
    <row r="636" spans="2:2">
      <c r="B636" s="44"/>
    </row>
    <row r="637" spans="2:2">
      <c r="B637" s="44"/>
    </row>
    <row r="638" spans="2:2">
      <c r="B638" s="44"/>
    </row>
    <row r="639" spans="2:2">
      <c r="B639" s="44"/>
    </row>
    <row r="640" spans="2:2">
      <c r="B640" s="44"/>
    </row>
    <row r="641" spans="2:2">
      <c r="B641" s="44"/>
    </row>
    <row r="642" spans="2:2">
      <c r="B642" s="44"/>
    </row>
    <row r="643" spans="2:2">
      <c r="B643" s="44"/>
    </row>
    <row r="644" spans="2:2">
      <c r="B644" s="44"/>
    </row>
    <row r="645" spans="2:2">
      <c r="B645" s="44"/>
    </row>
    <row r="646" spans="2:2">
      <c r="B646" s="44"/>
    </row>
    <row r="647" spans="2:2">
      <c r="B647" s="44"/>
    </row>
    <row r="648" spans="2:2">
      <c r="B648" s="44"/>
    </row>
    <row r="649" spans="2:2">
      <c r="B649" s="44"/>
    </row>
    <row r="650" spans="2:2">
      <c r="B650" s="44"/>
    </row>
    <row r="651" spans="2:2">
      <c r="B651" s="44"/>
    </row>
    <row r="652" spans="2:2">
      <c r="B652" s="44"/>
    </row>
    <row r="653" spans="2:2">
      <c r="B653" s="44"/>
    </row>
    <row r="654" spans="2:2">
      <c r="B654" s="44"/>
    </row>
    <row r="655" spans="2:2">
      <c r="B655" s="44"/>
    </row>
    <row r="656" spans="2:2">
      <c r="B656" s="44"/>
    </row>
    <row r="657" spans="2:2">
      <c r="B657" s="44"/>
    </row>
    <row r="658" spans="2:2">
      <c r="B658" s="44"/>
    </row>
    <row r="659" spans="2:2">
      <c r="B659" s="44"/>
    </row>
    <row r="660" spans="2:2">
      <c r="B660" s="44"/>
    </row>
    <row r="661" spans="2:2">
      <c r="B661" s="44"/>
    </row>
    <row r="662" spans="2:2">
      <c r="B662" s="44"/>
    </row>
    <row r="663" spans="2:2">
      <c r="B663" s="44"/>
    </row>
    <row r="664" spans="2:2">
      <c r="B664" s="44"/>
    </row>
    <row r="665" spans="2:2">
      <c r="B665" s="44"/>
    </row>
    <row r="666" spans="2:2">
      <c r="B666" s="44"/>
    </row>
    <row r="667" spans="2:2">
      <c r="B667" s="44"/>
    </row>
    <row r="668" spans="2:2">
      <c r="B668" s="44"/>
    </row>
    <row r="669" spans="2:2">
      <c r="B669" s="44"/>
    </row>
  </sheetData>
  <mergeCells count="1">
    <mergeCell ref="A2:D2"/>
  </mergeCells>
  <phoneticPr fontId="9" type="noConversion"/>
  <pageMargins left="0.96" right="0.2" top="0.43" bottom="0.59" header="0.28000000000000003" footer="0.31"/>
  <pageSetup paperSize="9" orientation="landscape" r:id="rId1"/>
  <headerFooter scaleWithDoc="0" alignWithMargins="0">
    <oddFooter>&amp;C第 &amp;P 页，共 &amp;N 页</oddFooter>
  </headerFooter>
</worksheet>
</file>

<file path=xl/worksheets/sheet5.xml><?xml version="1.0" encoding="utf-8"?>
<worksheet xmlns="http://schemas.openxmlformats.org/spreadsheetml/2006/main" xmlns:r="http://schemas.openxmlformats.org/officeDocument/2006/relationships">
  <dimension ref="A1:J70"/>
  <sheetViews>
    <sheetView showGridLines="0" showZeros="0" workbookViewId="0">
      <selection activeCell="E24" sqref="E24"/>
    </sheetView>
  </sheetViews>
  <sheetFormatPr defaultColWidth="12.19921875" defaultRowHeight="15.6" customHeight="1"/>
  <cols>
    <col min="1" max="1" width="8.69921875" style="6" customWidth="1"/>
    <col min="2" max="2" width="35.3984375" style="6" customWidth="1"/>
    <col min="3" max="3" width="15.19921875" style="6" customWidth="1"/>
    <col min="4" max="8" width="14.59765625" style="6" customWidth="1"/>
    <col min="9" max="16384" width="12.19921875" style="6"/>
  </cols>
  <sheetData>
    <row r="1" spans="1:8" ht="42.75" customHeight="1">
      <c r="A1" s="174" t="s">
        <v>578</v>
      </c>
      <c r="B1" s="174"/>
      <c r="C1" s="174"/>
      <c r="D1" s="174"/>
      <c r="E1" s="174"/>
      <c r="F1" s="174"/>
      <c r="G1" s="174"/>
      <c r="H1" s="174"/>
    </row>
    <row r="2" spans="1:8" ht="16.95" customHeight="1">
      <c r="A2" s="79"/>
      <c r="B2" s="79"/>
      <c r="C2" s="79"/>
      <c r="D2" s="79"/>
      <c r="E2" s="79"/>
      <c r="F2" s="79"/>
      <c r="G2" s="79"/>
      <c r="H2" s="80" t="s">
        <v>579</v>
      </c>
    </row>
    <row r="3" spans="1:8" ht="16.95" customHeight="1">
      <c r="A3" s="79"/>
      <c r="B3" s="79"/>
      <c r="C3" s="79"/>
      <c r="D3" s="79"/>
      <c r="E3" s="79"/>
      <c r="F3" s="79"/>
      <c r="G3" s="79"/>
      <c r="H3" s="80" t="s">
        <v>580</v>
      </c>
    </row>
    <row r="4" spans="1:8" s="85" customFormat="1" ht="17.25" customHeight="1">
      <c r="A4" s="177" t="s">
        <v>581</v>
      </c>
      <c r="B4" s="179" t="s">
        <v>582</v>
      </c>
      <c r="C4" s="179" t="s">
        <v>583</v>
      </c>
      <c r="D4" s="82"/>
      <c r="E4" s="83"/>
      <c r="F4" s="179" t="s">
        <v>584</v>
      </c>
      <c r="G4" s="82"/>
      <c r="H4" s="84"/>
    </row>
    <row r="5" spans="1:8" s="85" customFormat="1" ht="35.25" customHeight="1">
      <c r="A5" s="178"/>
      <c r="B5" s="180"/>
      <c r="C5" s="180"/>
      <c r="D5" s="86" t="s">
        <v>585</v>
      </c>
      <c r="E5" s="87" t="s">
        <v>586</v>
      </c>
      <c r="F5" s="180"/>
      <c r="G5" s="86" t="s">
        <v>585</v>
      </c>
      <c r="H5" s="88" t="s">
        <v>586</v>
      </c>
    </row>
    <row r="6" spans="1:8" ht="17.25" customHeight="1">
      <c r="A6" s="89"/>
      <c r="B6" s="90" t="s">
        <v>583</v>
      </c>
      <c r="C6" s="91">
        <f>C7+C12+C23+C31+C38+C42+C45+C49+C52+C58+C61+C66</f>
        <v>189729</v>
      </c>
      <c r="D6" s="91">
        <f>D7+D12+D23+D31+D38+D42+D45+D49+D52+D58+D61+D66</f>
        <v>167541</v>
      </c>
      <c r="E6" s="91">
        <f>E7+E12+E23+E31+E38+E42+E45+E49+E52+E58+E61+E66</f>
        <v>22188</v>
      </c>
      <c r="F6" s="91">
        <f>F7+F12+F23+F31+F38+F42+F45+F49+F52+F58+F61+F66</f>
        <v>122936</v>
      </c>
      <c r="G6" s="91">
        <f>SUM(G7,G12,G23,G31,G38,G42,G45,G49,G52,G58,G61,G66)</f>
        <v>121527</v>
      </c>
      <c r="H6" s="91">
        <f>SUM(H7,H12,H23,H31,H38,H42,H45,H49,H52,H58,H61,H66)</f>
        <v>1409</v>
      </c>
    </row>
    <row r="7" spans="1:8" ht="16.95" customHeight="1">
      <c r="A7" s="89">
        <v>501</v>
      </c>
      <c r="B7" s="92" t="s">
        <v>587</v>
      </c>
      <c r="C7" s="91">
        <f t="shared" ref="C7:H7" si="0">SUM(C8:C11)</f>
        <v>79024</v>
      </c>
      <c r="D7" s="91">
        <f t="shared" si="0"/>
        <v>76844</v>
      </c>
      <c r="E7" s="91">
        <f t="shared" si="0"/>
        <v>2180</v>
      </c>
      <c r="F7" s="91">
        <f t="shared" si="0"/>
        <v>68441</v>
      </c>
      <c r="G7" s="91">
        <f t="shared" si="0"/>
        <v>68441</v>
      </c>
      <c r="H7" s="91">
        <f t="shared" si="0"/>
        <v>0</v>
      </c>
    </row>
    <row r="8" spans="1:8" ht="16.95" customHeight="1">
      <c r="A8" s="89">
        <v>50101</v>
      </c>
      <c r="B8" s="89" t="s">
        <v>588</v>
      </c>
      <c r="C8" s="91">
        <f>D8+E8</f>
        <v>63736</v>
      </c>
      <c r="D8" s="91">
        <v>61946</v>
      </c>
      <c r="E8" s="91">
        <v>1790</v>
      </c>
      <c r="F8" s="91">
        <f>G8+H8</f>
        <v>53543</v>
      </c>
      <c r="G8" s="91">
        <v>53543</v>
      </c>
      <c r="H8" s="91">
        <v>0</v>
      </c>
    </row>
    <row r="9" spans="1:8" ht="16.95" customHeight="1">
      <c r="A9" s="89">
        <v>50102</v>
      </c>
      <c r="B9" s="89" t="s">
        <v>589</v>
      </c>
      <c r="C9" s="91">
        <f>D9+E9</f>
        <v>9097</v>
      </c>
      <c r="D9" s="91">
        <v>8921</v>
      </c>
      <c r="E9" s="91">
        <v>176</v>
      </c>
      <c r="F9" s="91">
        <f>G9+H9</f>
        <v>8921</v>
      </c>
      <c r="G9" s="91">
        <v>8921</v>
      </c>
      <c r="H9" s="91">
        <v>0</v>
      </c>
    </row>
    <row r="10" spans="1:8" ht="16.95" customHeight="1">
      <c r="A10" s="89">
        <v>50103</v>
      </c>
      <c r="B10" s="89" t="s">
        <v>590</v>
      </c>
      <c r="C10" s="91">
        <f>D10+E10</f>
        <v>4954</v>
      </c>
      <c r="D10" s="91">
        <v>4954</v>
      </c>
      <c r="E10" s="91">
        <v>0</v>
      </c>
      <c r="F10" s="91">
        <f>G10+H10</f>
        <v>4954</v>
      </c>
      <c r="G10" s="91">
        <v>4954</v>
      </c>
      <c r="H10" s="91">
        <v>0</v>
      </c>
    </row>
    <row r="11" spans="1:8" ht="16.95" customHeight="1">
      <c r="A11" s="89">
        <v>50199</v>
      </c>
      <c r="B11" s="89" t="s">
        <v>591</v>
      </c>
      <c r="C11" s="91">
        <f>D11+E11</f>
        <v>1237</v>
      </c>
      <c r="D11" s="91">
        <v>1023</v>
      </c>
      <c r="E11" s="91">
        <v>214</v>
      </c>
      <c r="F11" s="91">
        <f>G11+H11</f>
        <v>1023</v>
      </c>
      <c r="G11" s="91">
        <v>1023</v>
      </c>
      <c r="H11" s="91">
        <v>0</v>
      </c>
    </row>
    <row r="12" spans="1:8" ht="16.95" customHeight="1">
      <c r="A12" s="89">
        <v>502</v>
      </c>
      <c r="B12" s="92" t="s">
        <v>592</v>
      </c>
      <c r="C12" s="91">
        <f t="shared" ref="C12:H12" si="1">SUM(C13:C22)</f>
        <v>16817</v>
      </c>
      <c r="D12" s="91">
        <f t="shared" si="1"/>
        <v>13178</v>
      </c>
      <c r="E12" s="91">
        <f t="shared" si="1"/>
        <v>3639</v>
      </c>
      <c r="F12" s="91">
        <f t="shared" si="1"/>
        <v>8449</v>
      </c>
      <c r="G12" s="91">
        <f t="shared" si="1"/>
        <v>7370</v>
      </c>
      <c r="H12" s="91">
        <f t="shared" si="1"/>
        <v>1079</v>
      </c>
    </row>
    <row r="13" spans="1:8" ht="16.95" customHeight="1">
      <c r="A13" s="89">
        <v>50201</v>
      </c>
      <c r="B13" s="89" t="s">
        <v>593</v>
      </c>
      <c r="C13" s="91">
        <f t="shared" ref="C13:C22" si="2">D13+E13</f>
        <v>5635</v>
      </c>
      <c r="D13" s="91">
        <v>5178</v>
      </c>
      <c r="E13" s="91">
        <v>457</v>
      </c>
      <c r="F13" s="91">
        <f t="shared" ref="F13:F22" si="3">G13+H13</f>
        <v>4077</v>
      </c>
      <c r="G13" s="91">
        <v>3620</v>
      </c>
      <c r="H13" s="91">
        <v>457</v>
      </c>
    </row>
    <row r="14" spans="1:8" ht="16.95" customHeight="1">
      <c r="A14" s="89">
        <v>50202</v>
      </c>
      <c r="B14" s="89" t="s">
        <v>594</v>
      </c>
      <c r="C14" s="91">
        <f t="shared" si="2"/>
        <v>145</v>
      </c>
      <c r="D14" s="91">
        <v>101</v>
      </c>
      <c r="E14" s="91">
        <v>44</v>
      </c>
      <c r="F14" s="91">
        <f t="shared" si="3"/>
        <v>90</v>
      </c>
      <c r="G14" s="91">
        <v>72</v>
      </c>
      <c r="H14" s="91">
        <v>18</v>
      </c>
    </row>
    <row r="15" spans="1:8" ht="16.95" customHeight="1">
      <c r="A15" s="89">
        <v>50203</v>
      </c>
      <c r="B15" s="89" t="s">
        <v>595</v>
      </c>
      <c r="C15" s="91">
        <f t="shared" si="2"/>
        <v>388</v>
      </c>
      <c r="D15" s="91">
        <v>388</v>
      </c>
      <c r="E15" s="91">
        <v>0</v>
      </c>
      <c r="F15" s="91">
        <f t="shared" si="3"/>
        <v>301</v>
      </c>
      <c r="G15" s="91">
        <v>301</v>
      </c>
      <c r="H15" s="91">
        <v>0</v>
      </c>
    </row>
    <row r="16" spans="1:8" ht="16.95" customHeight="1">
      <c r="A16" s="89">
        <v>50204</v>
      </c>
      <c r="B16" s="89" t="s">
        <v>596</v>
      </c>
      <c r="C16" s="91">
        <f t="shared" si="2"/>
        <v>1895</v>
      </c>
      <c r="D16" s="91">
        <v>946</v>
      </c>
      <c r="E16" s="91">
        <v>949</v>
      </c>
      <c r="F16" s="91">
        <f t="shared" si="3"/>
        <v>890</v>
      </c>
      <c r="G16" s="91">
        <v>890</v>
      </c>
      <c r="H16" s="91">
        <v>0</v>
      </c>
    </row>
    <row r="17" spans="1:10" ht="16.95" customHeight="1">
      <c r="A17" s="89">
        <v>50205</v>
      </c>
      <c r="B17" s="89" t="s">
        <v>597</v>
      </c>
      <c r="C17" s="91">
        <f t="shared" si="2"/>
        <v>2792</v>
      </c>
      <c r="D17" s="91">
        <v>1247</v>
      </c>
      <c r="E17" s="91">
        <v>1545</v>
      </c>
      <c r="F17" s="91">
        <f t="shared" si="3"/>
        <v>510</v>
      </c>
      <c r="G17" s="91">
        <v>446</v>
      </c>
      <c r="H17" s="91">
        <v>64</v>
      </c>
    </row>
    <row r="18" spans="1:10" ht="16.95" customHeight="1">
      <c r="A18" s="89">
        <v>50206</v>
      </c>
      <c r="B18" s="89" t="s">
        <v>598</v>
      </c>
      <c r="C18" s="91">
        <f t="shared" si="2"/>
        <v>52</v>
      </c>
      <c r="D18" s="91">
        <v>52</v>
      </c>
      <c r="E18" s="91">
        <v>0</v>
      </c>
      <c r="F18" s="91">
        <f t="shared" si="3"/>
        <v>52</v>
      </c>
      <c r="G18" s="91">
        <v>52</v>
      </c>
      <c r="H18" s="91">
        <v>0</v>
      </c>
    </row>
    <row r="19" spans="1:10" ht="16.95" customHeight="1">
      <c r="A19" s="89">
        <v>50207</v>
      </c>
      <c r="B19" s="89" t="s">
        <v>599</v>
      </c>
      <c r="C19" s="91">
        <f t="shared" si="2"/>
        <v>0</v>
      </c>
      <c r="D19" s="91">
        <v>0</v>
      </c>
      <c r="E19" s="91">
        <v>0</v>
      </c>
      <c r="F19" s="91">
        <f t="shared" si="3"/>
        <v>0</v>
      </c>
      <c r="G19" s="91">
        <v>0</v>
      </c>
      <c r="H19" s="91">
        <v>0</v>
      </c>
      <c r="J19" s="6" t="s">
        <v>1718</v>
      </c>
    </row>
    <row r="20" spans="1:10" ht="16.95" customHeight="1">
      <c r="A20" s="89">
        <v>50208</v>
      </c>
      <c r="B20" s="89" t="s">
        <v>600</v>
      </c>
      <c r="C20" s="91">
        <f t="shared" si="2"/>
        <v>498</v>
      </c>
      <c r="D20" s="91">
        <v>498</v>
      </c>
      <c r="E20" s="91">
        <v>0</v>
      </c>
      <c r="F20" s="91">
        <f t="shared" si="3"/>
        <v>482</v>
      </c>
      <c r="G20" s="91">
        <v>482</v>
      </c>
      <c r="H20" s="91">
        <v>0</v>
      </c>
    </row>
    <row r="21" spans="1:10" ht="16.95" customHeight="1">
      <c r="A21" s="89">
        <v>50209</v>
      </c>
      <c r="B21" s="89" t="s">
        <v>601</v>
      </c>
      <c r="C21" s="91">
        <f t="shared" si="2"/>
        <v>3796</v>
      </c>
      <c r="D21" s="91">
        <v>3376</v>
      </c>
      <c r="E21" s="91">
        <v>420</v>
      </c>
      <c r="F21" s="91">
        <f t="shared" si="3"/>
        <v>1093</v>
      </c>
      <c r="G21" s="91">
        <v>673</v>
      </c>
      <c r="H21" s="91">
        <v>420</v>
      </c>
    </row>
    <row r="22" spans="1:10" ht="16.95" customHeight="1">
      <c r="A22" s="89">
        <v>50299</v>
      </c>
      <c r="B22" s="89" t="s">
        <v>602</v>
      </c>
      <c r="C22" s="91">
        <f t="shared" si="2"/>
        <v>1616</v>
      </c>
      <c r="D22" s="91">
        <v>1392</v>
      </c>
      <c r="E22" s="91">
        <v>224</v>
      </c>
      <c r="F22" s="91">
        <f t="shared" si="3"/>
        <v>954</v>
      </c>
      <c r="G22" s="91">
        <v>834</v>
      </c>
      <c r="H22" s="91">
        <v>120</v>
      </c>
    </row>
    <row r="23" spans="1:10" ht="16.95" customHeight="1">
      <c r="A23" s="89">
        <v>503</v>
      </c>
      <c r="B23" s="92" t="s">
        <v>603</v>
      </c>
      <c r="C23" s="91">
        <f t="shared" ref="C23:H23" si="4">SUM(C24:C30)</f>
        <v>16080</v>
      </c>
      <c r="D23" s="91">
        <f t="shared" si="4"/>
        <v>10709</v>
      </c>
      <c r="E23" s="91">
        <f t="shared" si="4"/>
        <v>5371</v>
      </c>
      <c r="F23" s="91">
        <f t="shared" si="4"/>
        <v>6021</v>
      </c>
      <c r="G23" s="91">
        <f t="shared" si="4"/>
        <v>5697</v>
      </c>
      <c r="H23" s="91">
        <f t="shared" si="4"/>
        <v>324</v>
      </c>
    </row>
    <row r="24" spans="1:10" ht="16.95" customHeight="1">
      <c r="A24" s="89">
        <v>50301</v>
      </c>
      <c r="B24" s="89" t="s">
        <v>604</v>
      </c>
      <c r="C24" s="91">
        <f t="shared" ref="C24:C30" si="5">D24+E24</f>
        <v>7491</v>
      </c>
      <c r="D24" s="91">
        <v>6805</v>
      </c>
      <c r="E24" s="91">
        <v>686</v>
      </c>
      <c r="F24" s="91">
        <f t="shared" ref="F24:F30" si="6">G24+H24</f>
        <v>5795</v>
      </c>
      <c r="G24" s="91">
        <v>5471</v>
      </c>
      <c r="H24" s="91">
        <v>324</v>
      </c>
    </row>
    <row r="25" spans="1:10" ht="16.95" customHeight="1">
      <c r="A25" s="89">
        <v>50302</v>
      </c>
      <c r="B25" s="89" t="s">
        <v>605</v>
      </c>
      <c r="C25" s="91">
        <f t="shared" si="5"/>
        <v>0</v>
      </c>
      <c r="D25" s="91">
        <v>0</v>
      </c>
      <c r="E25" s="91">
        <v>0</v>
      </c>
      <c r="F25" s="91">
        <f t="shared" si="6"/>
        <v>0</v>
      </c>
      <c r="G25" s="91">
        <v>0</v>
      </c>
      <c r="H25" s="91">
        <v>0</v>
      </c>
    </row>
    <row r="26" spans="1:10" ht="16.95" customHeight="1">
      <c r="A26" s="89">
        <v>50303</v>
      </c>
      <c r="B26" s="89" t="s">
        <v>606</v>
      </c>
      <c r="C26" s="91">
        <f t="shared" si="5"/>
        <v>123</v>
      </c>
      <c r="D26" s="91">
        <v>123</v>
      </c>
      <c r="E26" s="91">
        <v>0</v>
      </c>
      <c r="F26" s="91">
        <f t="shared" si="6"/>
        <v>52</v>
      </c>
      <c r="G26" s="91">
        <v>52</v>
      </c>
      <c r="H26" s="91">
        <v>0</v>
      </c>
    </row>
    <row r="27" spans="1:10" ht="17.25" customHeight="1">
      <c r="A27" s="89">
        <v>50305</v>
      </c>
      <c r="B27" s="89" t="s">
        <v>607</v>
      </c>
      <c r="C27" s="91">
        <f t="shared" si="5"/>
        <v>346</v>
      </c>
      <c r="D27" s="91">
        <v>0</v>
      </c>
      <c r="E27" s="91">
        <v>346</v>
      </c>
      <c r="F27" s="91">
        <f t="shared" si="6"/>
        <v>0</v>
      </c>
      <c r="G27" s="91">
        <v>0</v>
      </c>
      <c r="H27" s="91">
        <v>0</v>
      </c>
    </row>
    <row r="28" spans="1:10" ht="16.95" customHeight="1">
      <c r="A28" s="89">
        <v>50306</v>
      </c>
      <c r="B28" s="89" t="s">
        <v>608</v>
      </c>
      <c r="C28" s="91">
        <f t="shared" si="5"/>
        <v>3688</v>
      </c>
      <c r="D28" s="91">
        <v>771</v>
      </c>
      <c r="E28" s="91">
        <v>2917</v>
      </c>
      <c r="F28" s="91">
        <f t="shared" si="6"/>
        <v>144</v>
      </c>
      <c r="G28" s="91">
        <v>144</v>
      </c>
      <c r="H28" s="91">
        <v>0</v>
      </c>
    </row>
    <row r="29" spans="1:10" ht="16.95" customHeight="1">
      <c r="A29" s="89">
        <v>50307</v>
      </c>
      <c r="B29" s="89" t="s">
        <v>609</v>
      </c>
      <c r="C29" s="91">
        <f t="shared" si="5"/>
        <v>3859</v>
      </c>
      <c r="D29" s="91">
        <v>2565</v>
      </c>
      <c r="E29" s="91">
        <v>1294</v>
      </c>
      <c r="F29" s="91">
        <f t="shared" si="6"/>
        <v>0</v>
      </c>
      <c r="G29" s="91">
        <v>0</v>
      </c>
      <c r="H29" s="91">
        <v>0</v>
      </c>
    </row>
    <row r="30" spans="1:10" ht="16.95" customHeight="1">
      <c r="A30" s="89">
        <v>50399</v>
      </c>
      <c r="B30" s="89" t="s">
        <v>610</v>
      </c>
      <c r="C30" s="91">
        <f t="shared" si="5"/>
        <v>573</v>
      </c>
      <c r="D30" s="91">
        <v>445</v>
      </c>
      <c r="E30" s="91">
        <v>128</v>
      </c>
      <c r="F30" s="91">
        <f t="shared" si="6"/>
        <v>30</v>
      </c>
      <c r="G30" s="91">
        <v>30</v>
      </c>
      <c r="H30" s="91">
        <v>0</v>
      </c>
    </row>
    <row r="31" spans="1:10" ht="16.95" customHeight="1">
      <c r="A31" s="89">
        <v>504</v>
      </c>
      <c r="B31" s="92" t="s">
        <v>611</v>
      </c>
      <c r="C31" s="91">
        <f t="shared" ref="C31:H31" si="7">SUM(C32:C37)</f>
        <v>0</v>
      </c>
      <c r="D31" s="91">
        <f t="shared" si="7"/>
        <v>0</v>
      </c>
      <c r="E31" s="91">
        <f t="shared" si="7"/>
        <v>0</v>
      </c>
      <c r="F31" s="91">
        <f t="shared" si="7"/>
        <v>0</v>
      </c>
      <c r="G31" s="91">
        <f t="shared" si="7"/>
        <v>0</v>
      </c>
      <c r="H31" s="91">
        <f t="shared" si="7"/>
        <v>0</v>
      </c>
    </row>
    <row r="32" spans="1:10" ht="16.95" customHeight="1">
      <c r="A32" s="89">
        <v>50401</v>
      </c>
      <c r="B32" s="89" t="s">
        <v>604</v>
      </c>
      <c r="C32" s="91">
        <f t="shared" ref="C32:C37" si="8">D32+E32</f>
        <v>0</v>
      </c>
      <c r="D32" s="91">
        <v>0</v>
      </c>
      <c r="E32" s="91">
        <v>0</v>
      </c>
      <c r="F32" s="91">
        <f t="shared" ref="F32:F37" si="9">G32+H32</f>
        <v>0</v>
      </c>
      <c r="G32" s="91">
        <v>0</v>
      </c>
      <c r="H32" s="91">
        <v>0</v>
      </c>
    </row>
    <row r="33" spans="1:8" ht="16.95" customHeight="1">
      <c r="A33" s="89">
        <v>50402</v>
      </c>
      <c r="B33" s="89" t="s">
        <v>605</v>
      </c>
      <c r="C33" s="91">
        <f t="shared" si="8"/>
        <v>0</v>
      </c>
      <c r="D33" s="91">
        <v>0</v>
      </c>
      <c r="E33" s="91">
        <v>0</v>
      </c>
      <c r="F33" s="91">
        <f t="shared" si="9"/>
        <v>0</v>
      </c>
      <c r="G33" s="91">
        <v>0</v>
      </c>
      <c r="H33" s="91">
        <v>0</v>
      </c>
    </row>
    <row r="34" spans="1:8" ht="16.95" customHeight="1">
      <c r="A34" s="89">
        <v>50403</v>
      </c>
      <c r="B34" s="89" t="s">
        <v>606</v>
      </c>
      <c r="C34" s="91">
        <f t="shared" si="8"/>
        <v>0</v>
      </c>
      <c r="D34" s="91">
        <v>0</v>
      </c>
      <c r="E34" s="91">
        <v>0</v>
      </c>
      <c r="F34" s="91">
        <f t="shared" si="9"/>
        <v>0</v>
      </c>
      <c r="G34" s="91">
        <v>0</v>
      </c>
      <c r="H34" s="91">
        <v>0</v>
      </c>
    </row>
    <row r="35" spans="1:8" ht="16.95" customHeight="1">
      <c r="A35" s="89">
        <v>50404</v>
      </c>
      <c r="B35" s="89" t="s">
        <v>608</v>
      </c>
      <c r="C35" s="91">
        <f t="shared" si="8"/>
        <v>0</v>
      </c>
      <c r="D35" s="91">
        <v>0</v>
      </c>
      <c r="E35" s="91">
        <v>0</v>
      </c>
      <c r="F35" s="91">
        <f t="shared" si="9"/>
        <v>0</v>
      </c>
      <c r="G35" s="91">
        <v>0</v>
      </c>
      <c r="H35" s="91">
        <v>0</v>
      </c>
    </row>
    <row r="36" spans="1:8" ht="16.95" customHeight="1">
      <c r="A36" s="89">
        <v>50405</v>
      </c>
      <c r="B36" s="89" t="s">
        <v>609</v>
      </c>
      <c r="C36" s="91">
        <f t="shared" si="8"/>
        <v>0</v>
      </c>
      <c r="D36" s="91">
        <v>0</v>
      </c>
      <c r="E36" s="91">
        <v>0</v>
      </c>
      <c r="F36" s="91">
        <f t="shared" si="9"/>
        <v>0</v>
      </c>
      <c r="G36" s="91">
        <v>0</v>
      </c>
      <c r="H36" s="91">
        <v>0</v>
      </c>
    </row>
    <row r="37" spans="1:8" ht="17.25" customHeight="1">
      <c r="A37" s="89">
        <v>50499</v>
      </c>
      <c r="B37" s="89" t="s">
        <v>610</v>
      </c>
      <c r="C37" s="91">
        <f t="shared" si="8"/>
        <v>0</v>
      </c>
      <c r="D37" s="91">
        <v>0</v>
      </c>
      <c r="E37" s="91">
        <v>0</v>
      </c>
      <c r="F37" s="91">
        <f t="shared" si="9"/>
        <v>0</v>
      </c>
      <c r="G37" s="91">
        <v>0</v>
      </c>
      <c r="H37" s="91">
        <v>0</v>
      </c>
    </row>
    <row r="38" spans="1:8" ht="16.95" customHeight="1">
      <c r="A38" s="89">
        <v>505</v>
      </c>
      <c r="B38" s="92" t="s">
        <v>612</v>
      </c>
      <c r="C38" s="91">
        <f t="shared" ref="C38:H38" si="10">SUM(C39:C41)</f>
        <v>13373</v>
      </c>
      <c r="D38" s="91">
        <f t="shared" si="10"/>
        <v>13373</v>
      </c>
      <c r="E38" s="91">
        <f t="shared" si="10"/>
        <v>0</v>
      </c>
      <c r="F38" s="91">
        <f t="shared" si="10"/>
        <v>13373</v>
      </c>
      <c r="G38" s="91">
        <f t="shared" si="10"/>
        <v>13373</v>
      </c>
      <c r="H38" s="91">
        <f t="shared" si="10"/>
        <v>0</v>
      </c>
    </row>
    <row r="39" spans="1:8" ht="16.95" customHeight="1">
      <c r="A39" s="89">
        <v>50501</v>
      </c>
      <c r="B39" s="89" t="s">
        <v>613</v>
      </c>
      <c r="C39" s="91">
        <f>D39+E39</f>
        <v>2285</v>
      </c>
      <c r="D39" s="91">
        <v>2285</v>
      </c>
      <c r="E39" s="91">
        <v>0</v>
      </c>
      <c r="F39" s="91">
        <f>G39+H39</f>
        <v>2285</v>
      </c>
      <c r="G39" s="91">
        <v>2285</v>
      </c>
      <c r="H39" s="91">
        <v>0</v>
      </c>
    </row>
    <row r="40" spans="1:8" ht="16.95" customHeight="1">
      <c r="A40" s="89">
        <v>50502</v>
      </c>
      <c r="B40" s="89" t="s">
        <v>614</v>
      </c>
      <c r="C40" s="91">
        <f>D40+E40</f>
        <v>3372</v>
      </c>
      <c r="D40" s="91">
        <v>3372</v>
      </c>
      <c r="E40" s="91">
        <v>0</v>
      </c>
      <c r="F40" s="91">
        <f>G40+H40</f>
        <v>3372</v>
      </c>
      <c r="G40" s="91">
        <v>3372</v>
      </c>
      <c r="H40" s="91">
        <v>0</v>
      </c>
    </row>
    <row r="41" spans="1:8" ht="16.95" customHeight="1">
      <c r="A41" s="89">
        <v>50599</v>
      </c>
      <c r="B41" s="89" t="s">
        <v>615</v>
      </c>
      <c r="C41" s="91">
        <f>D41+E41</f>
        <v>7716</v>
      </c>
      <c r="D41" s="91">
        <v>7716</v>
      </c>
      <c r="E41" s="91">
        <v>0</v>
      </c>
      <c r="F41" s="91">
        <f>G41+H41</f>
        <v>7716</v>
      </c>
      <c r="G41" s="91">
        <v>7716</v>
      </c>
      <c r="H41" s="91">
        <v>0</v>
      </c>
    </row>
    <row r="42" spans="1:8" ht="16.95" customHeight="1">
      <c r="A42" s="89">
        <v>506</v>
      </c>
      <c r="B42" s="92" t="s">
        <v>616</v>
      </c>
      <c r="C42" s="91">
        <f t="shared" ref="C42:H42" si="11">SUM(C43:C44)</f>
        <v>0</v>
      </c>
      <c r="D42" s="91">
        <f t="shared" si="11"/>
        <v>0</v>
      </c>
      <c r="E42" s="91">
        <f t="shared" si="11"/>
        <v>0</v>
      </c>
      <c r="F42" s="91">
        <f t="shared" si="11"/>
        <v>0</v>
      </c>
      <c r="G42" s="91">
        <f t="shared" si="11"/>
        <v>0</v>
      </c>
      <c r="H42" s="91">
        <f t="shared" si="11"/>
        <v>0</v>
      </c>
    </row>
    <row r="43" spans="1:8" ht="16.95" customHeight="1">
      <c r="A43" s="89">
        <v>50601</v>
      </c>
      <c r="B43" s="89" t="s">
        <v>617</v>
      </c>
      <c r="C43" s="91">
        <f>D43+E43</f>
        <v>0</v>
      </c>
      <c r="D43" s="91">
        <v>0</v>
      </c>
      <c r="E43" s="91">
        <v>0</v>
      </c>
      <c r="F43" s="91">
        <f>G43+H43</f>
        <v>0</v>
      </c>
      <c r="G43" s="91">
        <v>0</v>
      </c>
      <c r="H43" s="91">
        <v>0</v>
      </c>
    </row>
    <row r="44" spans="1:8" ht="16.95" customHeight="1">
      <c r="A44" s="89">
        <v>50602</v>
      </c>
      <c r="B44" s="89" t="s">
        <v>618</v>
      </c>
      <c r="C44" s="91">
        <f>D44+E44</f>
        <v>0</v>
      </c>
      <c r="D44" s="91">
        <v>0</v>
      </c>
      <c r="E44" s="91">
        <v>0</v>
      </c>
      <c r="F44" s="91">
        <f>G44+H44</f>
        <v>0</v>
      </c>
      <c r="G44" s="91">
        <v>0</v>
      </c>
      <c r="H44" s="91">
        <v>0</v>
      </c>
    </row>
    <row r="45" spans="1:8" ht="16.95" customHeight="1">
      <c r="A45" s="89">
        <v>507</v>
      </c>
      <c r="B45" s="92" t="s">
        <v>619</v>
      </c>
      <c r="C45" s="91">
        <f t="shared" ref="C45:H45" si="12">SUM(C46:C48)</f>
        <v>16062</v>
      </c>
      <c r="D45" s="91">
        <f t="shared" si="12"/>
        <v>9270</v>
      </c>
      <c r="E45" s="91">
        <f t="shared" si="12"/>
        <v>6792</v>
      </c>
      <c r="F45" s="91">
        <f t="shared" si="12"/>
        <v>71</v>
      </c>
      <c r="G45" s="91">
        <f t="shared" si="12"/>
        <v>65</v>
      </c>
      <c r="H45" s="91">
        <f t="shared" si="12"/>
        <v>6</v>
      </c>
    </row>
    <row r="46" spans="1:8" ht="16.95" customHeight="1">
      <c r="A46" s="89">
        <v>50701</v>
      </c>
      <c r="B46" s="89" t="s">
        <v>620</v>
      </c>
      <c r="C46" s="91">
        <f>D46+E46</f>
        <v>11211</v>
      </c>
      <c r="D46" s="91">
        <v>6350</v>
      </c>
      <c r="E46" s="91">
        <v>4861</v>
      </c>
      <c r="F46" s="91">
        <f>G46+H46</f>
        <v>52</v>
      </c>
      <c r="G46" s="91">
        <v>52</v>
      </c>
      <c r="H46" s="91">
        <v>0</v>
      </c>
    </row>
    <row r="47" spans="1:8" ht="16.95" customHeight="1">
      <c r="A47" s="89">
        <v>50702</v>
      </c>
      <c r="B47" s="89" t="s">
        <v>621</v>
      </c>
      <c r="C47" s="91">
        <f>D47+E47</f>
        <v>1358</v>
      </c>
      <c r="D47" s="91">
        <v>0</v>
      </c>
      <c r="E47" s="91">
        <v>1358</v>
      </c>
      <c r="F47" s="91">
        <f>G47+H47</f>
        <v>0</v>
      </c>
      <c r="G47" s="91">
        <v>0</v>
      </c>
      <c r="H47" s="91">
        <v>0</v>
      </c>
    </row>
    <row r="48" spans="1:8" ht="16.95" customHeight="1">
      <c r="A48" s="89">
        <v>50799</v>
      </c>
      <c r="B48" s="89" t="s">
        <v>622</v>
      </c>
      <c r="C48" s="91">
        <f>D48+E48</f>
        <v>3493</v>
      </c>
      <c r="D48" s="91">
        <v>2920</v>
      </c>
      <c r="E48" s="91">
        <v>573</v>
      </c>
      <c r="F48" s="91">
        <f>G48+H48</f>
        <v>19</v>
      </c>
      <c r="G48" s="91">
        <v>13</v>
      </c>
      <c r="H48" s="91">
        <v>6</v>
      </c>
    </row>
    <row r="49" spans="1:8" ht="16.95" customHeight="1">
      <c r="A49" s="89">
        <v>508</v>
      </c>
      <c r="B49" s="92" t="s">
        <v>623</v>
      </c>
      <c r="C49" s="91">
        <f t="shared" ref="C49:H49" si="13">SUM(C50:C51)</f>
        <v>0</v>
      </c>
      <c r="D49" s="91">
        <f t="shared" si="13"/>
        <v>0</v>
      </c>
      <c r="E49" s="91">
        <f t="shared" si="13"/>
        <v>0</v>
      </c>
      <c r="F49" s="91">
        <f t="shared" si="13"/>
        <v>0</v>
      </c>
      <c r="G49" s="91">
        <f t="shared" si="13"/>
        <v>0</v>
      </c>
      <c r="H49" s="91">
        <f t="shared" si="13"/>
        <v>0</v>
      </c>
    </row>
    <row r="50" spans="1:8" ht="16.95" customHeight="1">
      <c r="A50" s="89">
        <v>50801</v>
      </c>
      <c r="B50" s="89" t="s">
        <v>624</v>
      </c>
      <c r="C50" s="91">
        <f>D50+E50</f>
        <v>0</v>
      </c>
      <c r="D50" s="91">
        <v>0</v>
      </c>
      <c r="E50" s="91">
        <v>0</v>
      </c>
      <c r="F50" s="91">
        <f>G50+H50</f>
        <v>0</v>
      </c>
      <c r="G50" s="91">
        <v>0</v>
      </c>
      <c r="H50" s="91">
        <v>0</v>
      </c>
    </row>
    <row r="51" spans="1:8" ht="17.25" customHeight="1">
      <c r="A51" s="89">
        <v>50802</v>
      </c>
      <c r="B51" s="89" t="s">
        <v>625</v>
      </c>
      <c r="C51" s="91">
        <f>D51+E51</f>
        <v>0</v>
      </c>
      <c r="D51" s="91">
        <v>0</v>
      </c>
      <c r="E51" s="91">
        <v>0</v>
      </c>
      <c r="F51" s="91">
        <f>G51+H51</f>
        <v>0</v>
      </c>
      <c r="G51" s="91">
        <v>0</v>
      </c>
      <c r="H51" s="91">
        <v>0</v>
      </c>
    </row>
    <row r="52" spans="1:8" ht="16.95" customHeight="1">
      <c r="A52" s="89">
        <v>509</v>
      </c>
      <c r="B52" s="92" t="s">
        <v>626</v>
      </c>
      <c r="C52" s="91">
        <f t="shared" ref="C52:H52" si="14">SUM(C53:C57)</f>
        <v>33360</v>
      </c>
      <c r="D52" s="91">
        <f t="shared" si="14"/>
        <v>33360</v>
      </c>
      <c r="E52" s="91">
        <f t="shared" si="14"/>
        <v>0</v>
      </c>
      <c r="F52" s="91">
        <f t="shared" si="14"/>
        <v>24948</v>
      </c>
      <c r="G52" s="91">
        <f t="shared" si="14"/>
        <v>24948</v>
      </c>
      <c r="H52" s="91">
        <f t="shared" si="14"/>
        <v>0</v>
      </c>
    </row>
    <row r="53" spans="1:8" ht="16.95" customHeight="1">
      <c r="A53" s="89">
        <v>50901</v>
      </c>
      <c r="B53" s="89" t="s">
        <v>627</v>
      </c>
      <c r="C53" s="91">
        <f>D53+E53</f>
        <v>6382</v>
      </c>
      <c r="D53" s="91">
        <v>6382</v>
      </c>
      <c r="E53" s="91">
        <v>0</v>
      </c>
      <c r="F53" s="91">
        <f>G53+H53</f>
        <v>6382</v>
      </c>
      <c r="G53" s="91">
        <v>6382</v>
      </c>
      <c r="H53" s="91">
        <v>0</v>
      </c>
    </row>
    <row r="54" spans="1:8" ht="16.95" customHeight="1">
      <c r="A54" s="89">
        <v>50902</v>
      </c>
      <c r="B54" s="89" t="s">
        <v>628</v>
      </c>
      <c r="C54" s="91">
        <f>D54+E54</f>
        <v>687</v>
      </c>
      <c r="D54" s="91">
        <v>687</v>
      </c>
      <c r="E54" s="91">
        <v>0</v>
      </c>
      <c r="F54" s="91">
        <f>G54+H54</f>
        <v>687</v>
      </c>
      <c r="G54" s="91">
        <v>687</v>
      </c>
      <c r="H54" s="91">
        <v>0</v>
      </c>
    </row>
    <row r="55" spans="1:8" ht="16.95" customHeight="1">
      <c r="A55" s="89">
        <v>50903</v>
      </c>
      <c r="B55" s="89" t="s">
        <v>629</v>
      </c>
      <c r="C55" s="91">
        <f>D55+E55</f>
        <v>560</v>
      </c>
      <c r="D55" s="91">
        <v>560</v>
      </c>
      <c r="E55" s="91">
        <v>0</v>
      </c>
      <c r="F55" s="91">
        <f>G55+H55</f>
        <v>560</v>
      </c>
      <c r="G55" s="91">
        <v>560</v>
      </c>
      <c r="H55" s="91">
        <v>0</v>
      </c>
    </row>
    <row r="56" spans="1:8" ht="16.95" customHeight="1">
      <c r="A56" s="89">
        <v>50905</v>
      </c>
      <c r="B56" s="89" t="s">
        <v>630</v>
      </c>
      <c r="C56" s="91">
        <f>D56+E56</f>
        <v>15948</v>
      </c>
      <c r="D56" s="91">
        <v>15948</v>
      </c>
      <c r="E56" s="91">
        <v>0</v>
      </c>
      <c r="F56" s="91">
        <f>G56+H56</f>
        <v>15920</v>
      </c>
      <c r="G56" s="91">
        <v>15920</v>
      </c>
      <c r="H56" s="91">
        <v>0</v>
      </c>
    </row>
    <row r="57" spans="1:8" ht="16.95" customHeight="1">
      <c r="A57" s="89">
        <v>50999</v>
      </c>
      <c r="B57" s="89" t="s">
        <v>631</v>
      </c>
      <c r="C57" s="91">
        <f>D57+E57</f>
        <v>9783</v>
      </c>
      <c r="D57" s="91">
        <v>9783</v>
      </c>
      <c r="E57" s="91">
        <v>0</v>
      </c>
      <c r="F57" s="91">
        <f>G57+H57</f>
        <v>1399</v>
      </c>
      <c r="G57" s="91">
        <v>1399</v>
      </c>
      <c r="H57" s="91">
        <v>0</v>
      </c>
    </row>
    <row r="58" spans="1:8" ht="16.95" customHeight="1">
      <c r="A58" s="89">
        <v>510</v>
      </c>
      <c r="B58" s="92" t="s">
        <v>632</v>
      </c>
      <c r="C58" s="91">
        <f t="shared" ref="C58:H58" si="15">SUM(C59:C60)</f>
        <v>7024</v>
      </c>
      <c r="D58" s="91">
        <f t="shared" si="15"/>
        <v>7024</v>
      </c>
      <c r="E58" s="91">
        <f t="shared" si="15"/>
        <v>0</v>
      </c>
      <c r="F58" s="91">
        <f t="shared" si="15"/>
        <v>0</v>
      </c>
      <c r="G58" s="91">
        <f t="shared" si="15"/>
        <v>0</v>
      </c>
      <c r="H58" s="91">
        <f t="shared" si="15"/>
        <v>0</v>
      </c>
    </row>
    <row r="59" spans="1:8" ht="16.95" customHeight="1">
      <c r="A59" s="89">
        <v>51002</v>
      </c>
      <c r="B59" s="89" t="s">
        <v>633</v>
      </c>
      <c r="C59" s="91">
        <f>D59+E59</f>
        <v>7024</v>
      </c>
      <c r="D59" s="91">
        <v>7024</v>
      </c>
      <c r="E59" s="91">
        <v>0</v>
      </c>
      <c r="F59" s="91">
        <f>G59+H59</f>
        <v>0</v>
      </c>
      <c r="G59" s="91">
        <v>0</v>
      </c>
      <c r="H59" s="91">
        <v>0</v>
      </c>
    </row>
    <row r="60" spans="1:8" ht="16.95" customHeight="1">
      <c r="A60" s="89">
        <v>51003</v>
      </c>
      <c r="B60" s="89" t="s">
        <v>634</v>
      </c>
      <c r="C60" s="91">
        <f>D60+E60</f>
        <v>0</v>
      </c>
      <c r="D60" s="91">
        <v>0</v>
      </c>
      <c r="E60" s="91">
        <v>0</v>
      </c>
      <c r="F60" s="91">
        <f>G60+H60</f>
        <v>0</v>
      </c>
      <c r="G60" s="91">
        <v>0</v>
      </c>
      <c r="H60" s="91">
        <v>0</v>
      </c>
    </row>
    <row r="61" spans="1:8" ht="16.95" customHeight="1">
      <c r="A61" s="89">
        <v>511</v>
      </c>
      <c r="B61" s="92" t="s">
        <v>635</v>
      </c>
      <c r="C61" s="91">
        <f t="shared" ref="C61:H61" si="16">SUM(C62:C65)</f>
        <v>1622</v>
      </c>
      <c r="D61" s="91">
        <f t="shared" si="16"/>
        <v>1622</v>
      </c>
      <c r="E61" s="91">
        <f t="shared" si="16"/>
        <v>0</v>
      </c>
      <c r="F61" s="91">
        <f t="shared" si="16"/>
        <v>1622</v>
      </c>
      <c r="G61" s="91">
        <f t="shared" si="16"/>
        <v>1622</v>
      </c>
      <c r="H61" s="91">
        <f t="shared" si="16"/>
        <v>0</v>
      </c>
    </row>
    <row r="62" spans="1:8" ht="16.95" customHeight="1">
      <c r="A62" s="89">
        <v>51101</v>
      </c>
      <c r="B62" s="89" t="s">
        <v>636</v>
      </c>
      <c r="C62" s="91">
        <f>D62+E62</f>
        <v>1622</v>
      </c>
      <c r="D62" s="91">
        <v>1622</v>
      </c>
      <c r="E62" s="91">
        <v>0</v>
      </c>
      <c r="F62" s="91">
        <f>G62+H62</f>
        <v>1622</v>
      </c>
      <c r="G62" s="91">
        <v>1622</v>
      </c>
      <c r="H62" s="91">
        <v>0</v>
      </c>
    </row>
    <row r="63" spans="1:8" ht="16.95" customHeight="1">
      <c r="A63" s="89">
        <v>51102</v>
      </c>
      <c r="B63" s="89" t="s">
        <v>637</v>
      </c>
      <c r="C63" s="91">
        <f>D63+E63</f>
        <v>0</v>
      </c>
      <c r="D63" s="91">
        <v>0</v>
      </c>
      <c r="E63" s="91">
        <v>0</v>
      </c>
      <c r="F63" s="91">
        <f>G63+H63</f>
        <v>0</v>
      </c>
      <c r="G63" s="91">
        <v>0</v>
      </c>
      <c r="H63" s="91">
        <v>0</v>
      </c>
    </row>
    <row r="64" spans="1:8" ht="16.95" customHeight="1">
      <c r="A64" s="89">
        <v>51103</v>
      </c>
      <c r="B64" s="89" t="s">
        <v>638</v>
      </c>
      <c r="C64" s="91">
        <f>D64+E64</f>
        <v>0</v>
      </c>
      <c r="D64" s="91">
        <v>0</v>
      </c>
      <c r="E64" s="91">
        <v>0</v>
      </c>
      <c r="F64" s="91">
        <f>G64+H64</f>
        <v>0</v>
      </c>
      <c r="G64" s="91">
        <v>0</v>
      </c>
      <c r="H64" s="91">
        <v>0</v>
      </c>
    </row>
    <row r="65" spans="1:8" ht="16.95" customHeight="1">
      <c r="A65" s="89">
        <v>51104</v>
      </c>
      <c r="B65" s="89" t="s">
        <v>639</v>
      </c>
      <c r="C65" s="91">
        <f>D65+E65</f>
        <v>0</v>
      </c>
      <c r="D65" s="91">
        <v>0</v>
      </c>
      <c r="E65" s="91">
        <v>0</v>
      </c>
      <c r="F65" s="91">
        <f>G65+H65</f>
        <v>0</v>
      </c>
      <c r="G65" s="91">
        <v>0</v>
      </c>
      <c r="H65" s="91">
        <v>0</v>
      </c>
    </row>
    <row r="66" spans="1:8" ht="16.95" customHeight="1">
      <c r="A66" s="89">
        <v>599</v>
      </c>
      <c r="B66" s="92" t="s">
        <v>640</v>
      </c>
      <c r="C66" s="91">
        <f t="shared" ref="C66:H66" si="17">SUM(C67:C70)</f>
        <v>6367</v>
      </c>
      <c r="D66" s="91">
        <f t="shared" si="17"/>
        <v>2161</v>
      </c>
      <c r="E66" s="91">
        <f t="shared" si="17"/>
        <v>4206</v>
      </c>
      <c r="F66" s="91">
        <f t="shared" si="17"/>
        <v>11</v>
      </c>
      <c r="G66" s="91">
        <f t="shared" si="17"/>
        <v>11</v>
      </c>
      <c r="H66" s="91">
        <f t="shared" si="17"/>
        <v>0</v>
      </c>
    </row>
    <row r="67" spans="1:8" ht="17.25" customHeight="1">
      <c r="A67" s="89">
        <v>59906</v>
      </c>
      <c r="B67" s="89" t="s">
        <v>641</v>
      </c>
      <c r="C67" s="91">
        <f>D67+E67</f>
        <v>17</v>
      </c>
      <c r="D67" s="91">
        <v>17</v>
      </c>
      <c r="E67" s="91">
        <v>0</v>
      </c>
      <c r="F67" s="91">
        <f>G67+H67</f>
        <v>0</v>
      </c>
      <c r="G67" s="91">
        <v>0</v>
      </c>
      <c r="H67" s="91">
        <v>0</v>
      </c>
    </row>
    <row r="68" spans="1:8" ht="16.95" customHeight="1">
      <c r="A68" s="89">
        <v>59907</v>
      </c>
      <c r="B68" s="89" t="s">
        <v>642</v>
      </c>
      <c r="C68" s="91">
        <f>D68+E68</f>
        <v>36</v>
      </c>
      <c r="D68" s="91">
        <v>0</v>
      </c>
      <c r="E68" s="91">
        <v>36</v>
      </c>
      <c r="F68" s="91">
        <f>G68+H68</f>
        <v>0</v>
      </c>
      <c r="G68" s="91">
        <v>0</v>
      </c>
      <c r="H68" s="91">
        <v>0</v>
      </c>
    </row>
    <row r="69" spans="1:8" ht="16.95" customHeight="1">
      <c r="A69" s="89">
        <v>59908</v>
      </c>
      <c r="B69" s="89" t="s">
        <v>643</v>
      </c>
      <c r="C69" s="91">
        <f>D69+E69</f>
        <v>1644</v>
      </c>
      <c r="D69" s="91">
        <v>1644</v>
      </c>
      <c r="E69" s="91">
        <v>0</v>
      </c>
      <c r="F69" s="91">
        <f>G69+H69</f>
        <v>11</v>
      </c>
      <c r="G69" s="91">
        <v>11</v>
      </c>
      <c r="H69" s="91">
        <v>0</v>
      </c>
    </row>
    <row r="70" spans="1:8" ht="16.95" customHeight="1">
      <c r="A70" s="89">
        <v>59999</v>
      </c>
      <c r="B70" s="89" t="s">
        <v>525</v>
      </c>
      <c r="C70" s="91">
        <f>D70+E70</f>
        <v>4670</v>
      </c>
      <c r="D70" s="91">
        <v>500</v>
      </c>
      <c r="E70" s="91">
        <v>4170</v>
      </c>
      <c r="F70" s="91">
        <f>G70+H70</f>
        <v>0</v>
      </c>
      <c r="G70" s="91">
        <v>0</v>
      </c>
      <c r="H70" s="91">
        <v>0</v>
      </c>
    </row>
  </sheetData>
  <mergeCells count="5">
    <mergeCell ref="A4:A5"/>
    <mergeCell ref="B4:B5"/>
    <mergeCell ref="A1:H1"/>
    <mergeCell ref="C4:C5"/>
    <mergeCell ref="F4:F5"/>
  </mergeCells>
  <phoneticPr fontId="9" type="noConversion"/>
  <printOptions gridLines="1"/>
  <pageMargins left="0.75" right="0.75" top="1" bottom="1" header="0" footer="0"/>
  <pageSetup orientation="portrait" horizontalDpi="0" verticalDpi="0" r:id="rId1"/>
  <headerFooter alignWithMargins="0">
    <oddHeader>&amp;A</oddHeader>
    <oddFooter>Page &amp;P</oddFooter>
  </headerFooter>
</worksheet>
</file>

<file path=xl/worksheets/sheet6.xml><?xml version="1.0" encoding="utf-8"?>
<worksheet xmlns="http://schemas.openxmlformats.org/spreadsheetml/2006/main" xmlns:r="http://schemas.openxmlformats.org/officeDocument/2006/relationships">
  <dimension ref="A1:D112"/>
  <sheetViews>
    <sheetView showGridLines="0" showZeros="0" workbookViewId="0">
      <selection activeCell="D15" sqref="D15"/>
    </sheetView>
  </sheetViews>
  <sheetFormatPr defaultColWidth="12.19921875" defaultRowHeight="16.95" customHeight="1"/>
  <cols>
    <col min="1" max="1" width="41.69921875" style="6" customWidth="1"/>
    <col min="2" max="2" width="19.5" style="6" customWidth="1"/>
    <col min="3" max="3" width="40.59765625" style="6" customWidth="1"/>
    <col min="4" max="4" width="19.5" style="6" customWidth="1"/>
    <col min="5" max="16384" width="12.19921875" style="6"/>
  </cols>
  <sheetData>
    <row r="1" spans="1:4" ht="34.049999999999997" customHeight="1">
      <c r="A1" s="174" t="s">
        <v>792</v>
      </c>
      <c r="B1" s="174"/>
      <c r="C1" s="174"/>
      <c r="D1" s="174"/>
    </row>
    <row r="2" spans="1:4" ht="16.95" customHeight="1">
      <c r="A2" s="175" t="s">
        <v>644</v>
      </c>
      <c r="B2" s="175"/>
      <c r="C2" s="175"/>
      <c r="D2" s="175"/>
    </row>
    <row r="3" spans="1:4" ht="16.95" customHeight="1">
      <c r="A3" s="175" t="s">
        <v>17</v>
      </c>
      <c r="B3" s="175"/>
      <c r="C3" s="175"/>
      <c r="D3" s="175"/>
    </row>
    <row r="4" spans="1:4" ht="16.95" customHeight="1">
      <c r="A4" s="90" t="s">
        <v>104</v>
      </c>
      <c r="B4" s="90" t="s">
        <v>645</v>
      </c>
      <c r="C4" s="90" t="s">
        <v>104</v>
      </c>
      <c r="D4" s="90" t="s">
        <v>645</v>
      </c>
    </row>
    <row r="5" spans="1:4" ht="16.95" customHeight="1">
      <c r="A5" s="93" t="s">
        <v>646</v>
      </c>
      <c r="B5" s="91">
        <f>[1]L01!C5</f>
        <v>70716</v>
      </c>
      <c r="C5" s="93" t="s">
        <v>583</v>
      </c>
      <c r="D5" s="91">
        <f>[1]L02!C5</f>
        <v>189729</v>
      </c>
    </row>
    <row r="6" spans="1:4" ht="16.95" customHeight="1">
      <c r="A6" s="93" t="s">
        <v>647</v>
      </c>
      <c r="B6" s="91">
        <f>SUM(B7,B14,B55)</f>
        <v>118711</v>
      </c>
      <c r="C6" s="93" t="s">
        <v>648</v>
      </c>
      <c r="D6" s="91">
        <f>SUM(D7,D14,D55)</f>
        <v>0</v>
      </c>
    </row>
    <row r="7" spans="1:4" ht="16.95" customHeight="1">
      <c r="A7" s="93" t="s">
        <v>649</v>
      </c>
      <c r="B7" s="91">
        <f>SUM(B8:B13)</f>
        <v>1631</v>
      </c>
      <c r="C7" s="93" t="s">
        <v>650</v>
      </c>
      <c r="D7" s="91">
        <f>SUM(D8:D13)</f>
        <v>0</v>
      </c>
    </row>
    <row r="8" spans="1:4" ht="16.95" customHeight="1">
      <c r="A8" s="94" t="s">
        <v>651</v>
      </c>
      <c r="B8" s="91">
        <v>-2</v>
      </c>
      <c r="C8" s="94" t="s">
        <v>652</v>
      </c>
      <c r="D8" s="91">
        <v>0</v>
      </c>
    </row>
    <row r="9" spans="1:4" ht="16.95" customHeight="1">
      <c r="A9" s="94" t="s">
        <v>653</v>
      </c>
      <c r="B9" s="91">
        <v>289</v>
      </c>
      <c r="C9" s="94" t="s">
        <v>654</v>
      </c>
      <c r="D9" s="91">
        <v>0</v>
      </c>
    </row>
    <row r="10" spans="1:4" ht="16.95" customHeight="1">
      <c r="A10" s="94" t="s">
        <v>655</v>
      </c>
      <c r="B10" s="91">
        <v>3452</v>
      </c>
      <c r="C10" s="94" t="s">
        <v>656</v>
      </c>
      <c r="D10" s="91">
        <v>0</v>
      </c>
    </row>
    <row r="11" spans="1:4" ht="16.95" customHeight="1">
      <c r="A11" s="94" t="s">
        <v>657</v>
      </c>
      <c r="B11" s="91">
        <v>4</v>
      </c>
      <c r="C11" s="94" t="s">
        <v>658</v>
      </c>
      <c r="D11" s="91">
        <v>0</v>
      </c>
    </row>
    <row r="12" spans="1:4" ht="16.95" customHeight="1">
      <c r="A12" s="94" t="s">
        <v>659</v>
      </c>
      <c r="B12" s="91">
        <v>-2112</v>
      </c>
      <c r="C12" s="94" t="s">
        <v>660</v>
      </c>
      <c r="D12" s="91">
        <v>0</v>
      </c>
    </row>
    <row r="13" spans="1:4" ht="16.95" customHeight="1">
      <c r="A13" s="94" t="s">
        <v>661</v>
      </c>
      <c r="B13" s="91">
        <v>0</v>
      </c>
      <c r="C13" s="94" t="s">
        <v>662</v>
      </c>
      <c r="D13" s="91">
        <v>0</v>
      </c>
    </row>
    <row r="14" spans="1:4" ht="16.95" customHeight="1">
      <c r="A14" s="93" t="s">
        <v>663</v>
      </c>
      <c r="B14" s="91">
        <f>SUM(B15:B54)</f>
        <v>99975</v>
      </c>
      <c r="C14" s="93" t="s">
        <v>664</v>
      </c>
      <c r="D14" s="91">
        <f>SUM(D15:D54)</f>
        <v>0</v>
      </c>
    </row>
    <row r="15" spans="1:4" ht="16.95" customHeight="1">
      <c r="A15" s="94" t="s">
        <v>665</v>
      </c>
      <c r="B15" s="91">
        <v>0</v>
      </c>
      <c r="C15" s="94" t="s">
        <v>666</v>
      </c>
      <c r="D15" s="91">
        <v>0</v>
      </c>
    </row>
    <row r="16" spans="1:4" ht="16.95" customHeight="1">
      <c r="A16" s="94" t="s">
        <v>57</v>
      </c>
      <c r="B16" s="91">
        <v>39972</v>
      </c>
      <c r="C16" s="94" t="s">
        <v>667</v>
      </c>
      <c r="D16" s="91">
        <v>0</v>
      </c>
    </row>
    <row r="17" spans="1:4" ht="16.95" customHeight="1">
      <c r="A17" s="94" t="s">
        <v>58</v>
      </c>
      <c r="B17" s="91">
        <v>7989</v>
      </c>
      <c r="C17" s="94" t="s">
        <v>668</v>
      </c>
      <c r="D17" s="91">
        <v>0</v>
      </c>
    </row>
    <row r="18" spans="1:4" ht="16.95" customHeight="1">
      <c r="A18" s="94" t="s">
        <v>59</v>
      </c>
      <c r="B18" s="91">
        <v>3026</v>
      </c>
      <c r="C18" s="94" t="s">
        <v>669</v>
      </c>
      <c r="D18" s="91">
        <v>0</v>
      </c>
    </row>
    <row r="19" spans="1:4" ht="16.95" customHeight="1">
      <c r="A19" s="94" t="s">
        <v>60</v>
      </c>
      <c r="B19" s="91">
        <v>224</v>
      </c>
      <c r="C19" s="94" t="s">
        <v>670</v>
      </c>
      <c r="D19" s="91">
        <v>0</v>
      </c>
    </row>
    <row r="20" spans="1:4" ht="16.95" customHeight="1">
      <c r="A20" s="94" t="s">
        <v>61</v>
      </c>
      <c r="B20" s="91">
        <v>0</v>
      </c>
      <c r="C20" s="94" t="s">
        <v>671</v>
      </c>
      <c r="D20" s="91">
        <v>0</v>
      </c>
    </row>
    <row r="21" spans="1:4" ht="16.95" customHeight="1">
      <c r="A21" s="94" t="s">
        <v>62</v>
      </c>
      <c r="B21" s="91">
        <v>58</v>
      </c>
      <c r="C21" s="94" t="s">
        <v>672</v>
      </c>
      <c r="D21" s="91">
        <v>0</v>
      </c>
    </row>
    <row r="22" spans="1:4" ht="16.95" customHeight="1">
      <c r="A22" s="94" t="s">
        <v>63</v>
      </c>
      <c r="B22" s="91">
        <v>10</v>
      </c>
      <c r="C22" s="94" t="s">
        <v>673</v>
      </c>
      <c r="D22" s="91">
        <v>0</v>
      </c>
    </row>
    <row r="23" spans="1:4" ht="16.95" customHeight="1">
      <c r="A23" s="94" t="s">
        <v>64</v>
      </c>
      <c r="B23" s="91">
        <v>401</v>
      </c>
      <c r="C23" s="94" t="s">
        <v>674</v>
      </c>
      <c r="D23" s="91">
        <v>0</v>
      </c>
    </row>
    <row r="24" spans="1:4" ht="16.95" customHeight="1">
      <c r="A24" s="94" t="s">
        <v>65</v>
      </c>
      <c r="B24" s="91">
        <v>5244</v>
      </c>
      <c r="C24" s="94" t="s">
        <v>675</v>
      </c>
      <c r="D24" s="91">
        <v>0</v>
      </c>
    </row>
    <row r="25" spans="1:4" ht="16.95" customHeight="1">
      <c r="A25" s="94" t="s">
        <v>66</v>
      </c>
      <c r="B25" s="91">
        <v>0</v>
      </c>
      <c r="C25" s="94" t="s">
        <v>676</v>
      </c>
      <c r="D25" s="91">
        <v>0</v>
      </c>
    </row>
    <row r="26" spans="1:4" ht="16.95" customHeight="1">
      <c r="A26" s="94" t="s">
        <v>67</v>
      </c>
      <c r="B26" s="91">
        <v>2043</v>
      </c>
      <c r="C26" s="94" t="s">
        <v>677</v>
      </c>
      <c r="D26" s="91">
        <v>0</v>
      </c>
    </row>
    <row r="27" spans="1:4" ht="16.95" customHeight="1">
      <c r="A27" s="94" t="s">
        <v>68</v>
      </c>
      <c r="B27" s="91">
        <v>0</v>
      </c>
      <c r="C27" s="94" t="s">
        <v>678</v>
      </c>
      <c r="D27" s="91">
        <v>0</v>
      </c>
    </row>
    <row r="28" spans="1:4" ht="16.95" customHeight="1">
      <c r="A28" s="94" t="s">
        <v>69</v>
      </c>
      <c r="B28" s="91">
        <v>239</v>
      </c>
      <c r="C28" s="94" t="s">
        <v>679</v>
      </c>
      <c r="D28" s="91">
        <v>0</v>
      </c>
    </row>
    <row r="29" spans="1:4" ht="16.95" customHeight="1">
      <c r="A29" s="94" t="s">
        <v>70</v>
      </c>
      <c r="B29" s="91">
        <v>8827</v>
      </c>
      <c r="C29" s="94" t="s">
        <v>680</v>
      </c>
      <c r="D29" s="91">
        <v>0</v>
      </c>
    </row>
    <row r="30" spans="1:4" ht="16.95" customHeight="1">
      <c r="A30" s="94" t="s">
        <v>71</v>
      </c>
      <c r="B30" s="91">
        <v>879</v>
      </c>
      <c r="C30" s="94" t="s">
        <v>681</v>
      </c>
      <c r="D30" s="91">
        <v>0</v>
      </c>
    </row>
    <row r="31" spans="1:4" ht="16.95" customHeight="1">
      <c r="A31" s="94" t="s">
        <v>72</v>
      </c>
      <c r="B31" s="91">
        <v>0</v>
      </c>
      <c r="C31" s="94" t="s">
        <v>682</v>
      </c>
      <c r="D31" s="91">
        <v>0</v>
      </c>
    </row>
    <row r="32" spans="1:4" ht="16.95" customHeight="1">
      <c r="A32" s="94" t="s">
        <v>73</v>
      </c>
      <c r="B32" s="91">
        <v>0</v>
      </c>
      <c r="C32" s="94" t="s">
        <v>683</v>
      </c>
      <c r="D32" s="91">
        <v>0</v>
      </c>
    </row>
    <row r="33" spans="1:4" ht="16.95" customHeight="1">
      <c r="A33" s="94" t="s">
        <v>74</v>
      </c>
      <c r="B33" s="91">
        <v>5218</v>
      </c>
      <c r="C33" s="94" t="s">
        <v>684</v>
      </c>
      <c r="D33" s="91">
        <v>0</v>
      </c>
    </row>
    <row r="34" spans="1:4" ht="16.95" customHeight="1">
      <c r="A34" s="94" t="s">
        <v>75</v>
      </c>
      <c r="B34" s="91">
        <v>0</v>
      </c>
      <c r="C34" s="94" t="s">
        <v>685</v>
      </c>
      <c r="D34" s="91">
        <v>0</v>
      </c>
    </row>
    <row r="35" spans="1:4" ht="16.95" customHeight="1">
      <c r="A35" s="94" t="s">
        <v>76</v>
      </c>
      <c r="B35" s="91">
        <v>0</v>
      </c>
      <c r="C35" s="94" t="s">
        <v>686</v>
      </c>
      <c r="D35" s="91">
        <v>0</v>
      </c>
    </row>
    <row r="36" spans="1:4" ht="16.95" customHeight="1">
      <c r="A36" s="94" t="s">
        <v>77</v>
      </c>
      <c r="B36" s="91">
        <v>0</v>
      </c>
      <c r="C36" s="94" t="s">
        <v>687</v>
      </c>
      <c r="D36" s="91">
        <v>0</v>
      </c>
    </row>
    <row r="37" spans="1:4" ht="16.95" customHeight="1">
      <c r="A37" s="94" t="s">
        <v>78</v>
      </c>
      <c r="B37" s="91">
        <v>928</v>
      </c>
      <c r="C37" s="94" t="s">
        <v>688</v>
      </c>
      <c r="D37" s="91">
        <v>0</v>
      </c>
    </row>
    <row r="38" spans="1:4" ht="16.95" customHeight="1">
      <c r="A38" s="94" t="s">
        <v>79</v>
      </c>
      <c r="B38" s="91">
        <v>4903</v>
      </c>
      <c r="C38" s="94" t="s">
        <v>689</v>
      </c>
      <c r="D38" s="91">
        <v>0</v>
      </c>
    </row>
    <row r="39" spans="1:4" ht="16.95" customHeight="1">
      <c r="A39" s="94" t="s">
        <v>80</v>
      </c>
      <c r="B39" s="91">
        <v>0</v>
      </c>
      <c r="C39" s="94" t="s">
        <v>690</v>
      </c>
      <c r="D39" s="91">
        <v>0</v>
      </c>
    </row>
    <row r="40" spans="1:4" ht="16.95" customHeight="1">
      <c r="A40" s="94" t="s">
        <v>81</v>
      </c>
      <c r="B40" s="91">
        <v>139</v>
      </c>
      <c r="C40" s="94" t="s">
        <v>691</v>
      </c>
      <c r="D40" s="91">
        <v>0</v>
      </c>
    </row>
    <row r="41" spans="1:4" ht="16.95" customHeight="1">
      <c r="A41" s="94" t="s">
        <v>82</v>
      </c>
      <c r="B41" s="91">
        <v>8605</v>
      </c>
      <c r="C41" s="94" t="s">
        <v>692</v>
      </c>
      <c r="D41" s="91">
        <v>0</v>
      </c>
    </row>
    <row r="42" spans="1:4" ht="16.95" customHeight="1">
      <c r="A42" s="94" t="s">
        <v>83</v>
      </c>
      <c r="B42" s="91">
        <v>3273</v>
      </c>
      <c r="C42" s="94" t="s">
        <v>693</v>
      </c>
      <c r="D42" s="91">
        <v>0</v>
      </c>
    </row>
    <row r="43" spans="1:4" ht="16.95" customHeight="1">
      <c r="A43" s="94" t="s">
        <v>84</v>
      </c>
      <c r="B43" s="91">
        <v>736</v>
      </c>
      <c r="C43" s="94" t="s">
        <v>694</v>
      </c>
      <c r="D43" s="91">
        <v>0</v>
      </c>
    </row>
    <row r="44" spans="1:4" ht="16.95" customHeight="1">
      <c r="A44" s="94" t="s">
        <v>85</v>
      </c>
      <c r="B44" s="91">
        <v>0</v>
      </c>
      <c r="C44" s="94" t="s">
        <v>695</v>
      </c>
      <c r="D44" s="91">
        <v>0</v>
      </c>
    </row>
    <row r="45" spans="1:4" ht="16.95" customHeight="1">
      <c r="A45" s="94" t="s">
        <v>86</v>
      </c>
      <c r="B45" s="91">
        <v>3574</v>
      </c>
      <c r="C45" s="94" t="s">
        <v>696</v>
      </c>
      <c r="D45" s="91">
        <v>0</v>
      </c>
    </row>
    <row r="46" spans="1:4" ht="16.95" customHeight="1">
      <c r="A46" s="94" t="s">
        <v>87</v>
      </c>
      <c r="B46" s="91">
        <v>881</v>
      </c>
      <c r="C46" s="94" t="s">
        <v>697</v>
      </c>
      <c r="D46" s="91">
        <v>0</v>
      </c>
    </row>
    <row r="47" spans="1:4" ht="16.95" customHeight="1">
      <c r="A47" s="94" t="s">
        <v>88</v>
      </c>
      <c r="B47" s="91">
        <v>0</v>
      </c>
      <c r="C47" s="94" t="s">
        <v>698</v>
      </c>
      <c r="D47" s="91">
        <v>0</v>
      </c>
    </row>
    <row r="48" spans="1:4" ht="16.95" customHeight="1">
      <c r="A48" s="94" t="s">
        <v>89</v>
      </c>
      <c r="B48" s="91">
        <v>0</v>
      </c>
      <c r="C48" s="94" t="s">
        <v>699</v>
      </c>
      <c r="D48" s="91">
        <v>0</v>
      </c>
    </row>
    <row r="49" spans="1:4" ht="16.95" customHeight="1">
      <c r="A49" s="94" t="s">
        <v>90</v>
      </c>
      <c r="B49" s="91">
        <v>0</v>
      </c>
      <c r="C49" s="94" t="s">
        <v>700</v>
      </c>
      <c r="D49" s="91">
        <v>0</v>
      </c>
    </row>
    <row r="50" spans="1:4" ht="16.95" customHeight="1">
      <c r="A50" s="94" t="s">
        <v>91</v>
      </c>
      <c r="B50" s="91">
        <v>0</v>
      </c>
      <c r="C50" s="94" t="s">
        <v>701</v>
      </c>
      <c r="D50" s="91">
        <v>0</v>
      </c>
    </row>
    <row r="51" spans="1:4" ht="16.95" customHeight="1">
      <c r="A51" s="94" t="s">
        <v>92</v>
      </c>
      <c r="B51" s="91">
        <v>1316</v>
      </c>
      <c r="C51" s="94" t="s">
        <v>702</v>
      </c>
      <c r="D51" s="91">
        <v>0</v>
      </c>
    </row>
    <row r="52" spans="1:4" ht="16.95" customHeight="1">
      <c r="A52" s="94" t="s">
        <v>93</v>
      </c>
      <c r="B52" s="91">
        <v>0</v>
      </c>
      <c r="C52" s="94" t="s">
        <v>703</v>
      </c>
      <c r="D52" s="91">
        <v>0</v>
      </c>
    </row>
    <row r="53" spans="1:4" ht="16.95" customHeight="1">
      <c r="A53" s="94" t="s">
        <v>94</v>
      </c>
      <c r="B53" s="91">
        <v>352</v>
      </c>
      <c r="C53" s="94" t="s">
        <v>704</v>
      </c>
      <c r="D53" s="91">
        <v>0</v>
      </c>
    </row>
    <row r="54" spans="1:4" ht="16.95" customHeight="1">
      <c r="A54" s="94" t="s">
        <v>95</v>
      </c>
      <c r="B54" s="91">
        <v>1138</v>
      </c>
      <c r="C54" s="94" t="s">
        <v>705</v>
      </c>
      <c r="D54" s="91">
        <v>0</v>
      </c>
    </row>
    <row r="55" spans="1:4" ht="16.95" customHeight="1">
      <c r="A55" s="93" t="s">
        <v>706</v>
      </c>
      <c r="B55" s="91">
        <f>SUM(B56:B75)</f>
        <v>17105</v>
      </c>
      <c r="C55" s="93" t="s">
        <v>707</v>
      </c>
      <c r="D55" s="91">
        <f>SUM(D56:D75)</f>
        <v>0</v>
      </c>
    </row>
    <row r="56" spans="1:4" ht="16.95" customHeight="1">
      <c r="A56" s="94" t="s">
        <v>708</v>
      </c>
      <c r="B56" s="91">
        <v>228</v>
      </c>
      <c r="C56" s="94" t="s">
        <v>708</v>
      </c>
      <c r="D56" s="91">
        <v>0</v>
      </c>
    </row>
    <row r="57" spans="1:4" ht="16.95" customHeight="1">
      <c r="A57" s="94" t="s">
        <v>709</v>
      </c>
      <c r="B57" s="91">
        <v>0</v>
      </c>
      <c r="C57" s="94" t="s">
        <v>709</v>
      </c>
      <c r="D57" s="91">
        <v>0</v>
      </c>
    </row>
    <row r="58" spans="1:4" ht="16.95" customHeight="1">
      <c r="A58" s="94" t="s">
        <v>710</v>
      </c>
      <c r="B58" s="91">
        <v>0</v>
      </c>
      <c r="C58" s="94" t="s">
        <v>710</v>
      </c>
      <c r="D58" s="91">
        <v>0</v>
      </c>
    </row>
    <row r="59" spans="1:4" ht="16.95" customHeight="1">
      <c r="A59" s="94" t="s">
        <v>711</v>
      </c>
      <c r="B59" s="91">
        <v>57</v>
      </c>
      <c r="C59" s="94" t="s">
        <v>711</v>
      </c>
      <c r="D59" s="91">
        <v>0</v>
      </c>
    </row>
    <row r="60" spans="1:4" ht="16.95" customHeight="1">
      <c r="A60" s="94" t="s">
        <v>712</v>
      </c>
      <c r="B60" s="91">
        <v>1699</v>
      </c>
      <c r="C60" s="94" t="s">
        <v>712</v>
      </c>
      <c r="D60" s="91">
        <v>0</v>
      </c>
    </row>
    <row r="61" spans="1:4" ht="16.95" customHeight="1">
      <c r="A61" s="94" t="s">
        <v>713</v>
      </c>
      <c r="B61" s="91">
        <v>615</v>
      </c>
      <c r="C61" s="94" t="s">
        <v>713</v>
      </c>
      <c r="D61" s="91">
        <v>0</v>
      </c>
    </row>
    <row r="62" spans="1:4" ht="16.95" customHeight="1">
      <c r="A62" s="94" t="s">
        <v>714</v>
      </c>
      <c r="B62" s="91">
        <v>274</v>
      </c>
      <c r="C62" s="94" t="s">
        <v>714</v>
      </c>
      <c r="D62" s="91">
        <v>0</v>
      </c>
    </row>
    <row r="63" spans="1:4" ht="16.95" customHeight="1">
      <c r="A63" s="94" t="s">
        <v>715</v>
      </c>
      <c r="B63" s="91">
        <v>463</v>
      </c>
      <c r="C63" s="94" t="s">
        <v>715</v>
      </c>
      <c r="D63" s="91">
        <v>0</v>
      </c>
    </row>
    <row r="64" spans="1:4" ht="16.95" customHeight="1">
      <c r="A64" s="94" t="s">
        <v>716</v>
      </c>
      <c r="B64" s="91">
        <v>154</v>
      </c>
      <c r="C64" s="94" t="s">
        <v>716</v>
      </c>
      <c r="D64" s="91">
        <v>0</v>
      </c>
    </row>
    <row r="65" spans="1:4" ht="16.95" customHeight="1">
      <c r="A65" s="94" t="s">
        <v>717</v>
      </c>
      <c r="B65" s="91">
        <v>3940</v>
      </c>
      <c r="C65" s="94" t="s">
        <v>717</v>
      </c>
      <c r="D65" s="91">
        <v>0</v>
      </c>
    </row>
    <row r="66" spans="1:4" ht="16.95" customHeight="1">
      <c r="A66" s="94" t="s">
        <v>718</v>
      </c>
      <c r="B66" s="91">
        <v>0</v>
      </c>
      <c r="C66" s="94" t="s">
        <v>718</v>
      </c>
      <c r="D66" s="91">
        <v>0</v>
      </c>
    </row>
    <row r="67" spans="1:4" ht="16.95" customHeight="1">
      <c r="A67" s="94" t="s">
        <v>719</v>
      </c>
      <c r="B67" s="91">
        <v>5065</v>
      </c>
      <c r="C67" s="94" t="s">
        <v>719</v>
      </c>
      <c r="D67" s="91">
        <v>0</v>
      </c>
    </row>
    <row r="68" spans="1:4" ht="16.95" customHeight="1">
      <c r="A68" s="94" t="s">
        <v>720</v>
      </c>
      <c r="B68" s="91">
        <v>290</v>
      </c>
      <c r="C68" s="94" t="s">
        <v>720</v>
      </c>
      <c r="D68" s="91">
        <v>0</v>
      </c>
    </row>
    <row r="69" spans="1:4" ht="16.95" customHeight="1">
      <c r="A69" s="94" t="s">
        <v>721</v>
      </c>
      <c r="B69" s="91">
        <v>3864</v>
      </c>
      <c r="C69" s="94" t="s">
        <v>721</v>
      </c>
      <c r="D69" s="91">
        <v>0</v>
      </c>
    </row>
    <row r="70" spans="1:4" ht="16.95" customHeight="1">
      <c r="A70" s="94" t="s">
        <v>722</v>
      </c>
      <c r="B70" s="91">
        <v>164</v>
      </c>
      <c r="C70" s="94" t="s">
        <v>722</v>
      </c>
      <c r="D70" s="91">
        <v>0</v>
      </c>
    </row>
    <row r="71" spans="1:4" ht="16.95" customHeight="1">
      <c r="A71" s="94" t="s">
        <v>723</v>
      </c>
      <c r="B71" s="91">
        <v>0</v>
      </c>
      <c r="C71" s="94" t="s">
        <v>723</v>
      </c>
      <c r="D71" s="91">
        <v>0</v>
      </c>
    </row>
    <row r="72" spans="1:4" ht="16.95" customHeight="1">
      <c r="A72" s="94" t="s">
        <v>724</v>
      </c>
      <c r="B72" s="91">
        <v>0</v>
      </c>
      <c r="C72" s="94" t="s">
        <v>724</v>
      </c>
      <c r="D72" s="91">
        <v>0</v>
      </c>
    </row>
    <row r="73" spans="1:4" ht="16.95" customHeight="1">
      <c r="A73" s="94" t="s">
        <v>725</v>
      </c>
      <c r="B73" s="91">
        <v>230</v>
      </c>
      <c r="C73" s="94" t="s">
        <v>725</v>
      </c>
      <c r="D73" s="91">
        <v>0</v>
      </c>
    </row>
    <row r="74" spans="1:4" ht="16.95" customHeight="1">
      <c r="A74" s="94" t="s">
        <v>726</v>
      </c>
      <c r="B74" s="91">
        <v>3</v>
      </c>
      <c r="C74" s="94" t="s">
        <v>726</v>
      </c>
      <c r="D74" s="91">
        <v>0</v>
      </c>
    </row>
    <row r="75" spans="1:4" ht="16.95" customHeight="1">
      <c r="A75" s="94" t="s">
        <v>727</v>
      </c>
      <c r="B75" s="91">
        <v>59</v>
      </c>
      <c r="C75" s="94" t="s">
        <v>728</v>
      </c>
      <c r="D75" s="91">
        <v>0</v>
      </c>
    </row>
    <row r="76" spans="1:4" ht="16.95" customHeight="1">
      <c r="A76" s="93" t="s">
        <v>729</v>
      </c>
      <c r="B76" s="91">
        <f>SUM(B77:B78)</f>
        <v>0</v>
      </c>
      <c r="C76" s="93" t="s">
        <v>730</v>
      </c>
      <c r="D76" s="91">
        <f>SUM(D77:D78)</f>
        <v>4898</v>
      </c>
    </row>
    <row r="77" spans="1:4" ht="16.95" customHeight="1">
      <c r="A77" s="94" t="s">
        <v>731</v>
      </c>
      <c r="B77" s="91">
        <v>0</v>
      </c>
      <c r="C77" s="94" t="s">
        <v>732</v>
      </c>
      <c r="D77" s="91">
        <v>156</v>
      </c>
    </row>
    <row r="78" spans="1:4" ht="16.95" customHeight="1">
      <c r="A78" s="94" t="s">
        <v>733</v>
      </c>
      <c r="B78" s="91">
        <v>0</v>
      </c>
      <c r="C78" s="94" t="s">
        <v>734</v>
      </c>
      <c r="D78" s="91">
        <v>4742</v>
      </c>
    </row>
    <row r="79" spans="1:4" ht="16.95" customHeight="1">
      <c r="A79" s="93" t="s">
        <v>735</v>
      </c>
      <c r="B79" s="91">
        <v>0</v>
      </c>
      <c r="C79" s="94"/>
      <c r="D79" s="91"/>
    </row>
    <row r="80" spans="1:4" ht="16.95" customHeight="1">
      <c r="A80" s="93" t="s">
        <v>736</v>
      </c>
      <c r="B80" s="91">
        <v>629</v>
      </c>
      <c r="C80" s="94"/>
      <c r="D80" s="91"/>
    </row>
    <row r="81" spans="1:4" ht="16.95" customHeight="1">
      <c r="A81" s="93" t="s">
        <v>737</v>
      </c>
      <c r="B81" s="91">
        <f>SUM(B82:B84)</f>
        <v>0</v>
      </c>
      <c r="C81" s="93" t="s">
        <v>738</v>
      </c>
      <c r="D81" s="91">
        <v>0</v>
      </c>
    </row>
    <row r="82" spans="1:4" ht="16.95" customHeight="1">
      <c r="A82" s="94" t="s">
        <v>739</v>
      </c>
      <c r="B82" s="91">
        <v>0</v>
      </c>
      <c r="C82" s="94"/>
      <c r="D82" s="91"/>
    </row>
    <row r="83" spans="1:4" ht="16.95" customHeight="1">
      <c r="A83" s="94" t="s">
        <v>740</v>
      </c>
      <c r="B83" s="91">
        <v>0</v>
      </c>
      <c r="C83" s="94"/>
      <c r="D83" s="91"/>
    </row>
    <row r="84" spans="1:4" ht="16.95" customHeight="1">
      <c r="A84" s="94" t="s">
        <v>741</v>
      </c>
      <c r="B84" s="91">
        <v>0</v>
      </c>
      <c r="C84" s="94"/>
      <c r="D84" s="91"/>
    </row>
    <row r="85" spans="1:4" ht="16.95" customHeight="1">
      <c r="A85" s="93" t="s">
        <v>742</v>
      </c>
      <c r="B85" s="91">
        <f>B86</f>
        <v>0</v>
      </c>
      <c r="C85" s="93" t="s">
        <v>743</v>
      </c>
      <c r="D85" s="91">
        <f>D86</f>
        <v>6830</v>
      </c>
    </row>
    <row r="86" spans="1:4" ht="16.95" customHeight="1">
      <c r="A86" s="93" t="s">
        <v>744</v>
      </c>
      <c r="B86" s="91">
        <f>B87</f>
        <v>0</v>
      </c>
      <c r="C86" s="93" t="s">
        <v>745</v>
      </c>
      <c r="D86" s="91">
        <f>SUM(D87:D90)</f>
        <v>6830</v>
      </c>
    </row>
    <row r="87" spans="1:4" ht="16.95" customHeight="1">
      <c r="A87" s="93" t="s">
        <v>746</v>
      </c>
      <c r="B87" s="91">
        <f>SUM(B88:B91)</f>
        <v>0</v>
      </c>
      <c r="C87" s="94" t="s">
        <v>747</v>
      </c>
      <c r="D87" s="91">
        <v>6830</v>
      </c>
    </row>
    <row r="88" spans="1:4" ht="16.95" customHeight="1">
      <c r="A88" s="94" t="s">
        <v>748</v>
      </c>
      <c r="B88" s="91">
        <v>0</v>
      </c>
      <c r="C88" s="94" t="s">
        <v>749</v>
      </c>
      <c r="D88" s="91">
        <v>0</v>
      </c>
    </row>
    <row r="89" spans="1:4" ht="16.95" customHeight="1">
      <c r="A89" s="94" t="s">
        <v>750</v>
      </c>
      <c r="B89" s="91">
        <v>0</v>
      </c>
      <c r="C89" s="94" t="s">
        <v>751</v>
      </c>
      <c r="D89" s="91">
        <v>0</v>
      </c>
    </row>
    <row r="90" spans="1:4" ht="16.95" customHeight="1">
      <c r="A90" s="94" t="s">
        <v>752</v>
      </c>
      <c r="B90" s="91">
        <v>0</v>
      </c>
      <c r="C90" s="94" t="s">
        <v>753</v>
      </c>
      <c r="D90" s="91">
        <v>0</v>
      </c>
    </row>
    <row r="91" spans="1:4" ht="16.95" customHeight="1">
      <c r="A91" s="94" t="s">
        <v>754</v>
      </c>
      <c r="B91" s="91">
        <v>0</v>
      </c>
      <c r="C91" s="94"/>
      <c r="D91" s="91"/>
    </row>
    <row r="92" spans="1:4" ht="16.95" customHeight="1">
      <c r="A92" s="93" t="s">
        <v>755</v>
      </c>
      <c r="B92" s="91">
        <f>B93</f>
        <v>10100</v>
      </c>
      <c r="C92" s="93" t="s">
        <v>756</v>
      </c>
      <c r="D92" s="91">
        <f>SUM(D93:D96)</f>
        <v>0</v>
      </c>
    </row>
    <row r="93" spans="1:4" ht="16.95" customHeight="1">
      <c r="A93" s="93" t="s">
        <v>757</v>
      </c>
      <c r="B93" s="91">
        <f>SUM(B94:B97)</f>
        <v>10100</v>
      </c>
      <c r="C93" s="94" t="s">
        <v>758</v>
      </c>
      <c r="D93" s="91">
        <v>0</v>
      </c>
    </row>
    <row r="94" spans="1:4" ht="16.95" customHeight="1">
      <c r="A94" s="94" t="s">
        <v>759</v>
      </c>
      <c r="B94" s="91">
        <v>10100</v>
      </c>
      <c r="C94" s="94" t="s">
        <v>760</v>
      </c>
      <c r="D94" s="91">
        <v>0</v>
      </c>
    </row>
    <row r="95" spans="1:4" ht="16.95" customHeight="1">
      <c r="A95" s="94" t="s">
        <v>761</v>
      </c>
      <c r="B95" s="91">
        <v>0</v>
      </c>
      <c r="C95" s="94" t="s">
        <v>762</v>
      </c>
      <c r="D95" s="91">
        <v>0</v>
      </c>
    </row>
    <row r="96" spans="1:4" ht="16.95" customHeight="1">
      <c r="A96" s="94" t="s">
        <v>763</v>
      </c>
      <c r="B96" s="91">
        <v>0</v>
      </c>
      <c r="C96" s="94" t="s">
        <v>764</v>
      </c>
      <c r="D96" s="91">
        <v>0</v>
      </c>
    </row>
    <row r="97" spans="1:4" ht="16.95" customHeight="1">
      <c r="A97" s="94" t="s">
        <v>765</v>
      </c>
      <c r="B97" s="91">
        <v>0</v>
      </c>
      <c r="C97" s="94"/>
      <c r="D97" s="91"/>
    </row>
    <row r="98" spans="1:4" ht="16.95" customHeight="1">
      <c r="A98" s="93" t="s">
        <v>766</v>
      </c>
      <c r="B98" s="91">
        <v>0</v>
      </c>
      <c r="C98" s="93" t="s">
        <v>767</v>
      </c>
      <c r="D98" s="91">
        <v>0</v>
      </c>
    </row>
    <row r="99" spans="1:4" ht="16.95" customHeight="1">
      <c r="A99" s="93" t="s">
        <v>768</v>
      </c>
      <c r="B99" s="91">
        <v>0</v>
      </c>
      <c r="C99" s="93" t="s">
        <v>769</v>
      </c>
      <c r="D99" s="91">
        <v>0</v>
      </c>
    </row>
    <row r="100" spans="1:4" ht="16.95" customHeight="1">
      <c r="A100" s="93" t="s">
        <v>770</v>
      </c>
      <c r="B100" s="91">
        <v>0</v>
      </c>
      <c r="C100" s="93" t="s">
        <v>771</v>
      </c>
      <c r="D100" s="91">
        <v>0</v>
      </c>
    </row>
    <row r="101" spans="1:4" ht="16.95" customHeight="1">
      <c r="A101" s="93" t="s">
        <v>772</v>
      </c>
      <c r="B101" s="91">
        <v>2432</v>
      </c>
      <c r="C101" s="93" t="s">
        <v>773</v>
      </c>
      <c r="D101" s="91">
        <v>490</v>
      </c>
    </row>
    <row r="102" spans="1:4" ht="16.95" customHeight="1">
      <c r="A102" s="93" t="s">
        <v>774</v>
      </c>
      <c r="B102" s="91">
        <f>SUM(B103:B105)</f>
        <v>0</v>
      </c>
      <c r="C102" s="93" t="s">
        <v>775</v>
      </c>
      <c r="D102" s="91">
        <f>SUM(D103:D105)</f>
        <v>0</v>
      </c>
    </row>
    <row r="103" spans="1:4" ht="16.95" customHeight="1">
      <c r="A103" s="94" t="s">
        <v>776</v>
      </c>
      <c r="B103" s="91">
        <v>0</v>
      </c>
      <c r="C103" s="94" t="s">
        <v>777</v>
      </c>
      <c r="D103" s="91">
        <v>0</v>
      </c>
    </row>
    <row r="104" spans="1:4" ht="16.95" customHeight="1">
      <c r="A104" s="94" t="s">
        <v>778</v>
      </c>
      <c r="B104" s="91">
        <v>0</v>
      </c>
      <c r="C104" s="94" t="s">
        <v>779</v>
      </c>
      <c r="D104" s="91">
        <v>0</v>
      </c>
    </row>
    <row r="105" spans="1:4" ht="16.95" customHeight="1">
      <c r="A105" s="94" t="s">
        <v>780</v>
      </c>
      <c r="B105" s="91">
        <v>0</v>
      </c>
      <c r="C105" s="94" t="s">
        <v>781</v>
      </c>
      <c r="D105" s="91">
        <v>0</v>
      </c>
    </row>
    <row r="106" spans="1:4" ht="16.95" customHeight="1">
      <c r="A106" s="93" t="s">
        <v>782</v>
      </c>
      <c r="B106" s="91">
        <v>0</v>
      </c>
      <c r="C106" s="93" t="s">
        <v>783</v>
      </c>
      <c r="D106" s="91">
        <v>0</v>
      </c>
    </row>
    <row r="107" spans="1:4" ht="16.95" customHeight="1">
      <c r="A107" s="93" t="s">
        <v>784</v>
      </c>
      <c r="B107" s="91">
        <v>0</v>
      </c>
      <c r="C107" s="93" t="s">
        <v>785</v>
      </c>
      <c r="D107" s="91">
        <v>0</v>
      </c>
    </row>
    <row r="108" spans="1:4" ht="16.95" customHeight="1">
      <c r="A108" s="94"/>
      <c r="B108" s="91"/>
      <c r="C108" s="93" t="s">
        <v>786</v>
      </c>
      <c r="D108" s="91">
        <v>0</v>
      </c>
    </row>
    <row r="109" spans="1:4" ht="16.95" customHeight="1">
      <c r="A109" s="94"/>
      <c r="B109" s="91"/>
      <c r="C109" s="93" t="s">
        <v>787</v>
      </c>
      <c r="D109" s="91">
        <f>B112-D5-D6-D76-D81-D85-D92-D98-D99-D100-D101-D102-D106-D107-D108</f>
        <v>641</v>
      </c>
    </row>
    <row r="110" spans="1:4" ht="16.95" customHeight="1">
      <c r="A110" s="94"/>
      <c r="B110" s="91"/>
      <c r="C110" s="93" t="s">
        <v>788</v>
      </c>
      <c r="D110" s="91">
        <v>641</v>
      </c>
    </row>
    <row r="111" spans="1:4" ht="16.95" customHeight="1">
      <c r="A111" s="94"/>
      <c r="B111" s="91"/>
      <c r="C111" s="93" t="s">
        <v>789</v>
      </c>
      <c r="D111" s="91">
        <f>D109-D110</f>
        <v>0</v>
      </c>
    </row>
    <row r="112" spans="1:4" ht="16.95" customHeight="1">
      <c r="A112" s="90" t="s">
        <v>790</v>
      </c>
      <c r="B112" s="91">
        <f>SUM(B5:B6,B76,B79:B81,B85,B92,B98:B102,B106:B107)</f>
        <v>202588</v>
      </c>
      <c r="C112" s="90" t="s">
        <v>791</v>
      </c>
      <c r="D112" s="91">
        <f>SUM(D5:D6,D76,D81,D85,D92,D98:D102,D106:D109)</f>
        <v>202588</v>
      </c>
    </row>
  </sheetData>
  <mergeCells count="3">
    <mergeCell ref="A1:D1"/>
    <mergeCell ref="A2:D2"/>
    <mergeCell ref="A3:D3"/>
  </mergeCells>
  <phoneticPr fontId="9" type="noConversion"/>
  <printOptions gridLines="1"/>
  <pageMargins left="0.75" right="0.75" top="1" bottom="1" header="0" footer="0"/>
  <pageSetup orientation="portrait" horizontalDpi="0" verticalDpi="0" r:id="rId1"/>
  <headerFooter alignWithMargins="0">
    <oddHeader>&amp;A</oddHeader>
    <oddFooter>Page &amp;P</oddFooter>
  </headerFooter>
</worksheet>
</file>

<file path=xl/worksheets/sheet7.xml><?xml version="1.0" encoding="utf-8"?>
<worksheet xmlns="http://schemas.openxmlformats.org/spreadsheetml/2006/main" xmlns:r="http://schemas.openxmlformats.org/officeDocument/2006/relationships">
  <dimension ref="A1:J11"/>
  <sheetViews>
    <sheetView showGridLines="0" showZeros="0" workbookViewId="0">
      <selection sqref="A1:J1"/>
    </sheetView>
  </sheetViews>
  <sheetFormatPr defaultColWidth="12.19921875" defaultRowHeight="16.95" customHeight="1"/>
  <cols>
    <col min="1" max="1" width="33.5" style="6" customWidth="1"/>
    <col min="2" max="10" width="14.69921875" style="6" customWidth="1"/>
    <col min="11" max="16384" width="12.19921875" style="6"/>
  </cols>
  <sheetData>
    <row r="1" spans="1:10" ht="33.75" customHeight="1">
      <c r="A1" s="174" t="s">
        <v>810</v>
      </c>
      <c r="B1" s="174"/>
      <c r="C1" s="174"/>
      <c r="D1" s="174"/>
      <c r="E1" s="174"/>
      <c r="F1" s="174"/>
      <c r="G1" s="174"/>
      <c r="H1" s="174"/>
      <c r="I1" s="174"/>
      <c r="J1" s="174"/>
    </row>
    <row r="2" spans="1:10" ht="16.95" customHeight="1">
      <c r="A2" s="175" t="s">
        <v>793</v>
      </c>
      <c r="B2" s="175"/>
      <c r="C2" s="175"/>
      <c r="D2" s="175"/>
      <c r="E2" s="175"/>
      <c r="F2" s="175"/>
      <c r="G2" s="175"/>
      <c r="H2" s="175"/>
      <c r="I2" s="175"/>
      <c r="J2" s="175"/>
    </row>
    <row r="3" spans="1:10" ht="16.95" customHeight="1">
      <c r="A3" s="175" t="s">
        <v>580</v>
      </c>
      <c r="B3" s="175"/>
      <c r="C3" s="175"/>
      <c r="D3" s="175"/>
      <c r="E3" s="175"/>
      <c r="F3" s="175"/>
      <c r="G3" s="175"/>
      <c r="H3" s="175"/>
      <c r="I3" s="175"/>
      <c r="J3" s="175"/>
    </row>
    <row r="4" spans="1:10" ht="16.95" customHeight="1">
      <c r="A4" s="181" t="s">
        <v>104</v>
      </c>
      <c r="B4" s="181" t="s">
        <v>794</v>
      </c>
      <c r="C4" s="181" t="s">
        <v>795</v>
      </c>
      <c r="D4" s="181"/>
      <c r="E4" s="181"/>
      <c r="F4" s="181"/>
      <c r="G4" s="181"/>
      <c r="H4" s="181" t="s">
        <v>796</v>
      </c>
      <c r="I4" s="181"/>
      <c r="J4" s="181"/>
    </row>
    <row r="5" spans="1:10" ht="16.95" customHeight="1">
      <c r="A5" s="182"/>
      <c r="B5" s="182"/>
      <c r="C5" s="95" t="s">
        <v>797</v>
      </c>
      <c r="D5" s="95" t="s">
        <v>798</v>
      </c>
      <c r="E5" s="95" t="s">
        <v>799</v>
      </c>
      <c r="F5" s="95" t="s">
        <v>800</v>
      </c>
      <c r="G5" s="95" t="s">
        <v>801</v>
      </c>
      <c r="H5" s="95" t="s">
        <v>797</v>
      </c>
      <c r="I5" s="95" t="s">
        <v>802</v>
      </c>
      <c r="J5" s="95" t="s">
        <v>803</v>
      </c>
    </row>
    <row r="6" spans="1:10" ht="16.95" customHeight="1">
      <c r="A6" s="94" t="s">
        <v>804</v>
      </c>
      <c r="B6" s="91">
        <f>SUM(C6,H6)</f>
        <v>58330</v>
      </c>
      <c r="C6" s="91">
        <f>SUM(D6:G6)</f>
        <v>52362</v>
      </c>
      <c r="D6" s="91">
        <v>50961</v>
      </c>
      <c r="E6" s="91">
        <v>0</v>
      </c>
      <c r="F6" s="91">
        <v>1401</v>
      </c>
      <c r="G6" s="91">
        <v>0</v>
      </c>
      <c r="H6" s="91">
        <f>SUM(I6:J6)</f>
        <v>5968</v>
      </c>
      <c r="I6" s="91">
        <v>5968</v>
      </c>
      <c r="J6" s="91">
        <v>0</v>
      </c>
    </row>
    <row r="7" spans="1:10" ht="16.95" customHeight="1">
      <c r="A7" s="94" t="s">
        <v>805</v>
      </c>
      <c r="B7" s="91">
        <f>C7+H7</f>
        <v>105990</v>
      </c>
      <c r="C7" s="91">
        <v>69990</v>
      </c>
      <c r="D7" s="96"/>
      <c r="E7" s="96"/>
      <c r="F7" s="96"/>
      <c r="G7" s="96"/>
      <c r="H7" s="91">
        <v>36000</v>
      </c>
      <c r="I7" s="96"/>
      <c r="J7" s="96"/>
    </row>
    <row r="8" spans="1:10" ht="16.95" customHeight="1">
      <c r="A8" s="94" t="s">
        <v>806</v>
      </c>
      <c r="B8" s="91">
        <f>C8+H8</f>
        <v>38800</v>
      </c>
      <c r="C8" s="91">
        <f>SUM(D8:F8)</f>
        <v>10100</v>
      </c>
      <c r="D8" s="91">
        <v>10100</v>
      </c>
      <c r="E8" s="91">
        <v>0</v>
      </c>
      <c r="F8" s="91">
        <v>0</v>
      </c>
      <c r="G8" s="96"/>
      <c r="H8" s="91">
        <f>I8</f>
        <v>28700</v>
      </c>
      <c r="I8" s="91">
        <v>28700</v>
      </c>
      <c r="J8" s="96"/>
    </row>
    <row r="9" spans="1:10" ht="16.95" customHeight="1">
      <c r="A9" s="94" t="s">
        <v>807</v>
      </c>
      <c r="B9" s="91">
        <f>C9+H9</f>
        <v>6830</v>
      </c>
      <c r="C9" s="91">
        <f>SUM(D9:G9)</f>
        <v>6830</v>
      </c>
      <c r="D9" s="91">
        <v>6830</v>
      </c>
      <c r="E9" s="91">
        <v>0</v>
      </c>
      <c r="F9" s="91">
        <v>0</v>
      </c>
      <c r="G9" s="91">
        <v>0</v>
      </c>
      <c r="H9" s="91">
        <f>J9+I9</f>
        <v>0</v>
      </c>
      <c r="I9" s="91">
        <v>0</v>
      </c>
      <c r="J9" s="91">
        <v>0</v>
      </c>
    </row>
    <row r="10" spans="1:10" ht="16.95" customHeight="1">
      <c r="A10" s="94" t="s">
        <v>808</v>
      </c>
      <c r="B10" s="91">
        <f>C10+H10</f>
        <v>0</v>
      </c>
      <c r="C10" s="91">
        <f>SUM(D10:G10)</f>
        <v>0</v>
      </c>
      <c r="D10" s="91">
        <v>0</v>
      </c>
      <c r="E10" s="91">
        <v>0</v>
      </c>
      <c r="F10" s="91">
        <v>0</v>
      </c>
      <c r="G10" s="91">
        <v>0</v>
      </c>
      <c r="H10" s="91">
        <f>I10+J10</f>
        <v>0</v>
      </c>
      <c r="I10" s="91">
        <v>0</v>
      </c>
      <c r="J10" s="91">
        <v>0</v>
      </c>
    </row>
    <row r="11" spans="1:10" ht="16.95" customHeight="1">
      <c r="A11" s="94" t="s">
        <v>809</v>
      </c>
      <c r="B11" s="91">
        <f>C11+H11</f>
        <v>90300</v>
      </c>
      <c r="C11" s="91">
        <f>SUM(D11:G11)</f>
        <v>55632</v>
      </c>
      <c r="D11" s="91">
        <f>D6+D8-D9-D10</f>
        <v>54231</v>
      </c>
      <c r="E11" s="91">
        <f>E6+E8-E9-E10</f>
        <v>0</v>
      </c>
      <c r="F11" s="91">
        <f>F6+F8-F9-F10</f>
        <v>1401</v>
      </c>
      <c r="G11" s="91">
        <f>G6-G9-G10</f>
        <v>0</v>
      </c>
      <c r="H11" s="91">
        <f>SUM(I11:J11)</f>
        <v>34668</v>
      </c>
      <c r="I11" s="91">
        <f>I8+I6-I9-I10</f>
        <v>34668</v>
      </c>
      <c r="J11" s="91">
        <f>J6-J9-J10</f>
        <v>0</v>
      </c>
    </row>
  </sheetData>
  <mergeCells count="7">
    <mergeCell ref="A1:J1"/>
    <mergeCell ref="A2:J2"/>
    <mergeCell ref="A3:J3"/>
    <mergeCell ref="A4:A5"/>
    <mergeCell ref="B4:B5"/>
    <mergeCell ref="C4:G4"/>
    <mergeCell ref="H4:J4"/>
  </mergeCells>
  <phoneticPr fontId="9" type="noConversion"/>
  <printOptions gridLines="1"/>
  <pageMargins left="0.75" right="0.75" top="1" bottom="1" header="0" footer="0"/>
  <pageSetup orientation="portrait" horizontalDpi="0" verticalDpi="0" r:id="rId1"/>
  <headerFooter alignWithMargins="0">
    <oddHeader>&amp;A</oddHeader>
    <oddFooter>Page &amp;P</oddFooter>
  </headerFooter>
</worksheet>
</file>

<file path=xl/worksheets/sheet8.xml><?xml version="1.0" encoding="utf-8"?>
<worksheet xmlns="http://schemas.openxmlformats.org/spreadsheetml/2006/main" xmlns:r="http://schemas.openxmlformats.org/officeDocument/2006/relationships">
  <dimension ref="A1:E34"/>
  <sheetViews>
    <sheetView workbookViewId="0">
      <selection activeCell="G8" sqref="G8"/>
    </sheetView>
  </sheetViews>
  <sheetFormatPr defaultColWidth="8.69921875" defaultRowHeight="15.6"/>
  <cols>
    <col min="1" max="1" width="39.59765625" style="51" customWidth="1"/>
    <col min="2" max="3" width="17.19921875" style="49" customWidth="1"/>
    <col min="4" max="4" width="17.19921875" style="119" customWidth="1"/>
    <col min="5" max="5" width="25.19921875" style="51" customWidth="1"/>
    <col min="6" max="32" width="9" style="51" bestFit="1" customWidth="1"/>
    <col min="33" max="16384" width="8.69921875" style="51"/>
  </cols>
  <sheetData>
    <row r="1" spans="1:5" s="45" customFormat="1">
      <c r="A1" s="97" t="s">
        <v>811</v>
      </c>
      <c r="B1" s="98"/>
      <c r="C1" s="98"/>
      <c r="D1" s="99"/>
      <c r="E1" s="97"/>
    </row>
    <row r="2" spans="1:5" s="46" customFormat="1" ht="29.4">
      <c r="A2" s="183" t="s">
        <v>812</v>
      </c>
      <c r="B2" s="183"/>
      <c r="C2" s="183"/>
      <c r="D2" s="183"/>
      <c r="E2" s="183"/>
    </row>
    <row r="3" spans="1:5" s="45" customFormat="1">
      <c r="A3" s="97"/>
      <c r="B3" s="98"/>
      <c r="C3" s="98"/>
      <c r="D3" s="99"/>
      <c r="E3" s="100" t="s">
        <v>17</v>
      </c>
    </row>
    <row r="4" spans="1:5" s="104" customFormat="1" ht="24" customHeight="1">
      <c r="A4" s="101" t="s">
        <v>18</v>
      </c>
      <c r="B4" s="102" t="s">
        <v>813</v>
      </c>
      <c r="C4" s="102" t="s">
        <v>20</v>
      </c>
      <c r="D4" s="103" t="s">
        <v>21</v>
      </c>
      <c r="E4" s="101" t="s">
        <v>22</v>
      </c>
    </row>
    <row r="5" spans="1:5" s="104" customFormat="1" ht="24" customHeight="1">
      <c r="A5" s="105" t="s">
        <v>814</v>
      </c>
      <c r="B5" s="106">
        <f>SUM(B6:B12)</f>
        <v>8713</v>
      </c>
      <c r="C5" s="106">
        <f>SUM(C6:C12)</f>
        <v>9941</v>
      </c>
      <c r="D5" s="107">
        <f>C5/B5*100</f>
        <v>114.09388270400551</v>
      </c>
      <c r="E5" s="38"/>
    </row>
    <row r="6" spans="1:5" s="112" customFormat="1" ht="24" customHeight="1">
      <c r="A6" s="108" t="s">
        <v>815</v>
      </c>
      <c r="B6" s="109">
        <v>6730</v>
      </c>
      <c r="C6" s="109">
        <v>6366</v>
      </c>
      <c r="D6" s="110">
        <f>C6/B6*100</f>
        <v>94.591381872213958</v>
      </c>
      <c r="E6" s="111"/>
    </row>
    <row r="7" spans="1:5" s="112" customFormat="1" ht="24" customHeight="1">
      <c r="A7" s="108" t="s">
        <v>816</v>
      </c>
      <c r="B7" s="109">
        <v>525</v>
      </c>
      <c r="C7" s="109">
        <v>2078</v>
      </c>
      <c r="D7" s="110">
        <f>C7/B7*100</f>
        <v>395.8095238095238</v>
      </c>
      <c r="E7" s="111"/>
    </row>
    <row r="8" spans="1:5" s="112" customFormat="1" ht="24" customHeight="1">
      <c r="A8" s="108" t="s">
        <v>817</v>
      </c>
      <c r="B8" s="109"/>
      <c r="C8" s="109"/>
      <c r="D8" s="110">
        <v>0</v>
      </c>
      <c r="E8" s="111"/>
    </row>
    <row r="9" spans="1:5" s="112" customFormat="1" ht="24" customHeight="1">
      <c r="A9" s="108" t="s">
        <v>818</v>
      </c>
      <c r="B9" s="109">
        <v>410</v>
      </c>
      <c r="C9" s="109">
        <v>397</v>
      </c>
      <c r="D9" s="110">
        <f>C9/B9*100</f>
        <v>96.829268292682926</v>
      </c>
      <c r="E9" s="111"/>
    </row>
    <row r="10" spans="1:5" s="112" customFormat="1" ht="24" customHeight="1">
      <c r="A10" s="108" t="s">
        <v>819</v>
      </c>
      <c r="B10" s="109">
        <v>53</v>
      </c>
      <c r="C10" s="109">
        <v>68</v>
      </c>
      <c r="D10" s="110">
        <f>C10/B10*100</f>
        <v>128.30188679245282</v>
      </c>
      <c r="E10" s="111"/>
    </row>
    <row r="11" spans="1:5" s="112" customFormat="1" ht="24" customHeight="1">
      <c r="A11" s="108" t="s">
        <v>820</v>
      </c>
      <c r="B11" s="109">
        <v>366</v>
      </c>
      <c r="C11" s="109">
        <v>403</v>
      </c>
      <c r="D11" s="110"/>
      <c r="E11" s="111"/>
    </row>
    <row r="12" spans="1:5" s="112" customFormat="1" ht="24" customHeight="1">
      <c r="A12" s="108" t="s">
        <v>821</v>
      </c>
      <c r="B12" s="109">
        <v>629</v>
      </c>
      <c r="C12" s="109">
        <v>629</v>
      </c>
      <c r="D12" s="110">
        <v>0</v>
      </c>
      <c r="E12" s="111"/>
    </row>
    <row r="13" spans="1:5" s="115" customFormat="1" ht="24" customHeight="1">
      <c r="A13" s="113" t="s">
        <v>822</v>
      </c>
      <c r="B13" s="106">
        <f>B14</f>
        <v>-2528</v>
      </c>
      <c r="C13" s="106">
        <f>C14</f>
        <v>1856</v>
      </c>
      <c r="D13" s="107">
        <f>C13/B13*100</f>
        <v>-73.417721518987349</v>
      </c>
      <c r="E13" s="114"/>
    </row>
    <row r="14" spans="1:5" s="112" customFormat="1" ht="24" customHeight="1">
      <c r="A14" s="108" t="s">
        <v>823</v>
      </c>
      <c r="B14" s="109">
        <v>-2528</v>
      </c>
      <c r="C14" s="109">
        <v>1856</v>
      </c>
      <c r="D14" s="110">
        <f>C14/B14*100</f>
        <v>-73.417721518987349</v>
      </c>
      <c r="E14" s="111"/>
    </row>
    <row r="15" spans="1:5" s="112" customFormat="1" ht="24" customHeight="1">
      <c r="A15" s="113" t="s">
        <v>824</v>
      </c>
      <c r="B15" s="109">
        <v>448</v>
      </c>
      <c r="C15" s="109">
        <v>204</v>
      </c>
      <c r="D15" s="107">
        <f>C15/B15*100</f>
        <v>45.535714285714285</v>
      </c>
      <c r="E15" s="111"/>
    </row>
    <row r="16" spans="1:5" s="112" customFormat="1" ht="24" customHeight="1">
      <c r="A16" s="113" t="s">
        <v>97</v>
      </c>
      <c r="B16" s="109">
        <v>2000</v>
      </c>
      <c r="C16" s="109">
        <v>28700</v>
      </c>
      <c r="D16" s="107">
        <f>C16/B16*100</f>
        <v>1435</v>
      </c>
      <c r="E16" s="111"/>
    </row>
    <row r="17" spans="1:5" s="115" customFormat="1" ht="24" customHeight="1">
      <c r="A17" s="116" t="s">
        <v>825</v>
      </c>
      <c r="B17" s="106">
        <f>B5+B13+B16+B15</f>
        <v>8633</v>
      </c>
      <c r="C17" s="106">
        <f>C5+C13+C16+C15</f>
        <v>40701</v>
      </c>
      <c r="D17" s="107">
        <f>C17/B17*100</f>
        <v>471.45835746553917</v>
      </c>
      <c r="E17" s="114"/>
    </row>
    <row r="18" spans="1:5">
      <c r="A18" s="117"/>
      <c r="B18" s="118"/>
    </row>
    <row r="19" spans="1:5">
      <c r="A19" s="117"/>
      <c r="B19" s="118"/>
    </row>
    <row r="20" spans="1:5">
      <c r="A20" s="117"/>
      <c r="B20" s="118"/>
    </row>
    <row r="21" spans="1:5">
      <c r="A21" s="117"/>
      <c r="B21" s="118"/>
    </row>
    <row r="22" spans="1:5">
      <c r="A22" s="117"/>
      <c r="B22" s="118"/>
    </row>
    <row r="23" spans="1:5">
      <c r="A23" s="117"/>
      <c r="B23" s="118"/>
    </row>
    <row r="24" spans="1:5">
      <c r="A24" s="117"/>
      <c r="B24" s="118"/>
    </row>
    <row r="25" spans="1:5">
      <c r="A25" s="117"/>
      <c r="B25" s="118"/>
    </row>
    <row r="26" spans="1:5">
      <c r="A26" s="117"/>
      <c r="B26" s="118"/>
    </row>
    <row r="27" spans="1:5">
      <c r="A27" s="117"/>
      <c r="B27" s="118"/>
    </row>
    <row r="28" spans="1:5">
      <c r="A28" s="117"/>
      <c r="B28" s="118"/>
    </row>
    <row r="29" spans="1:5">
      <c r="A29" s="117"/>
      <c r="B29" s="118"/>
    </row>
    <row r="30" spans="1:5">
      <c r="A30" s="117"/>
      <c r="B30" s="118"/>
    </row>
    <row r="31" spans="1:5">
      <c r="A31" s="117"/>
      <c r="B31" s="118"/>
    </row>
    <row r="32" spans="1:5">
      <c r="A32" s="117"/>
      <c r="B32" s="118"/>
    </row>
    <row r="33" spans="1:2">
      <c r="A33" s="117"/>
      <c r="B33" s="118"/>
    </row>
    <row r="34" spans="1:2">
      <c r="A34" s="117"/>
      <c r="B34" s="118"/>
    </row>
  </sheetData>
  <mergeCells count="1">
    <mergeCell ref="A2:E2"/>
  </mergeCells>
  <phoneticPr fontId="9" type="noConversion"/>
  <pageMargins left="1.01" right="0.2" top="0.59" bottom="0.79000000000000015" header="0.28000000000000003" footer="0.31"/>
  <pageSetup paperSize="9" orientation="landscape"/>
  <headerFooter alignWithMargins="0">
    <oddFooter>第 &amp;P 页，共 &amp;N 页</oddFooter>
  </headerFooter>
</worksheet>
</file>

<file path=xl/worksheets/sheet9.xml><?xml version="1.0" encoding="utf-8"?>
<worksheet xmlns="http://schemas.openxmlformats.org/spreadsheetml/2006/main" xmlns:r="http://schemas.openxmlformats.org/officeDocument/2006/relationships">
  <dimension ref="A1:D22"/>
  <sheetViews>
    <sheetView showGridLines="0" showZeros="0" workbookViewId="0">
      <selection activeCell="G14" sqref="G14"/>
    </sheetView>
  </sheetViews>
  <sheetFormatPr defaultColWidth="12.19921875" defaultRowHeight="15.6" customHeight="1"/>
  <cols>
    <col min="1" max="1" width="35" style="6" customWidth="1"/>
    <col min="2" max="2" width="18.8984375" style="6" customWidth="1"/>
    <col min="3" max="3" width="35" style="6" customWidth="1"/>
    <col min="4" max="4" width="18.8984375" style="6" customWidth="1"/>
    <col min="5" max="16384" width="12.19921875" style="6"/>
  </cols>
  <sheetData>
    <row r="1" spans="1:4" ht="34.049999999999997" customHeight="1">
      <c r="A1" s="174" t="s">
        <v>931</v>
      </c>
      <c r="B1" s="174"/>
      <c r="C1" s="174"/>
      <c r="D1" s="174"/>
    </row>
    <row r="2" spans="1:4" ht="16.95" customHeight="1">
      <c r="A2" s="175" t="s">
        <v>906</v>
      </c>
      <c r="B2" s="175"/>
      <c r="C2" s="175"/>
      <c r="D2" s="175"/>
    </row>
    <row r="3" spans="1:4" ht="16.95" customHeight="1">
      <c r="A3" s="175" t="s">
        <v>17</v>
      </c>
      <c r="B3" s="175"/>
      <c r="C3" s="175"/>
      <c r="D3" s="175"/>
    </row>
    <row r="4" spans="1:4" ht="16.95" customHeight="1">
      <c r="A4" s="90" t="s">
        <v>104</v>
      </c>
      <c r="B4" s="90" t="s">
        <v>907</v>
      </c>
      <c r="C4" s="90" t="s">
        <v>104</v>
      </c>
      <c r="D4" s="90" t="s">
        <v>907</v>
      </c>
    </row>
    <row r="5" spans="1:4" ht="16.95" customHeight="1">
      <c r="A5" s="94" t="s">
        <v>908</v>
      </c>
      <c r="B5" s="91">
        <f>[1]L10!C6</f>
        <v>9941</v>
      </c>
      <c r="C5" s="94" t="s">
        <v>909</v>
      </c>
      <c r="D5" s="91">
        <f>[1]L10!O6</f>
        <v>40670</v>
      </c>
    </row>
    <row r="6" spans="1:4" ht="16.95" customHeight="1">
      <c r="A6" s="94" t="s">
        <v>910</v>
      </c>
      <c r="B6" s="91">
        <v>1856</v>
      </c>
      <c r="C6" s="94" t="s">
        <v>911</v>
      </c>
      <c r="D6" s="91">
        <v>0</v>
      </c>
    </row>
    <row r="7" spans="1:4" ht="16.95" customHeight="1">
      <c r="A7" s="94" t="s">
        <v>912</v>
      </c>
      <c r="B7" s="91">
        <v>0</v>
      </c>
      <c r="C7" s="94" t="s">
        <v>913</v>
      </c>
      <c r="D7" s="91">
        <v>31</v>
      </c>
    </row>
    <row r="8" spans="1:4" ht="16.95" customHeight="1">
      <c r="A8" s="94" t="s">
        <v>914</v>
      </c>
      <c r="B8" s="91">
        <v>0</v>
      </c>
      <c r="C8" s="94"/>
      <c r="D8" s="96"/>
    </row>
    <row r="9" spans="1:4" ht="16.95" customHeight="1">
      <c r="A9" s="94" t="s">
        <v>915</v>
      </c>
      <c r="B9" s="91">
        <v>204</v>
      </c>
      <c r="C9" s="94"/>
      <c r="D9" s="96"/>
    </row>
    <row r="10" spans="1:4" ht="16.95" customHeight="1">
      <c r="A10" s="94" t="s">
        <v>916</v>
      </c>
      <c r="B10" s="91">
        <f>B11+B12</f>
        <v>0</v>
      </c>
      <c r="C10" s="94" t="s">
        <v>917</v>
      </c>
      <c r="D10" s="91">
        <v>0</v>
      </c>
    </row>
    <row r="11" spans="1:4" ht="16.95" customHeight="1">
      <c r="A11" s="94" t="s">
        <v>918</v>
      </c>
      <c r="B11" s="91">
        <v>0</v>
      </c>
      <c r="C11" s="94"/>
      <c r="D11" s="96"/>
    </row>
    <row r="12" spans="1:4" ht="16.95" customHeight="1">
      <c r="A12" s="94" t="s">
        <v>919</v>
      </c>
      <c r="B12" s="91">
        <v>0</v>
      </c>
      <c r="C12" s="94"/>
      <c r="D12" s="96"/>
    </row>
    <row r="13" spans="1:4" ht="16.95" customHeight="1">
      <c r="A13" s="94" t="s">
        <v>742</v>
      </c>
      <c r="B13" s="91">
        <f>B14</f>
        <v>0</v>
      </c>
      <c r="C13" s="94" t="s">
        <v>743</v>
      </c>
      <c r="D13" s="91">
        <f>D14</f>
        <v>0</v>
      </c>
    </row>
    <row r="14" spans="1:4" ht="16.95" customHeight="1">
      <c r="A14" s="94" t="s">
        <v>744</v>
      </c>
      <c r="B14" s="91">
        <f>B15</f>
        <v>0</v>
      </c>
      <c r="C14" s="94" t="s">
        <v>920</v>
      </c>
      <c r="D14" s="91">
        <v>0</v>
      </c>
    </row>
    <row r="15" spans="1:4" ht="16.95" customHeight="1">
      <c r="A15" s="94" t="s">
        <v>921</v>
      </c>
      <c r="B15" s="91">
        <v>0</v>
      </c>
      <c r="C15" s="94"/>
      <c r="D15" s="96"/>
    </row>
    <row r="16" spans="1:4" ht="16.95" customHeight="1">
      <c r="A16" s="94" t="s">
        <v>755</v>
      </c>
      <c r="B16" s="91">
        <f>B17</f>
        <v>28700</v>
      </c>
      <c r="C16" s="94" t="s">
        <v>756</v>
      </c>
      <c r="D16" s="91">
        <v>0</v>
      </c>
    </row>
    <row r="17" spans="1:4" ht="16.95" customHeight="1">
      <c r="A17" s="94" t="s">
        <v>922</v>
      </c>
      <c r="B17" s="91">
        <v>28700</v>
      </c>
      <c r="C17" s="94"/>
      <c r="D17" s="96"/>
    </row>
    <row r="18" spans="1:4" ht="16.95" customHeight="1">
      <c r="A18" s="94" t="s">
        <v>923</v>
      </c>
      <c r="B18" s="91">
        <v>0</v>
      </c>
      <c r="C18" s="94" t="s">
        <v>924</v>
      </c>
      <c r="D18" s="91">
        <v>0</v>
      </c>
    </row>
    <row r="19" spans="1:4" ht="16.95" customHeight="1">
      <c r="A19" s="94" t="s">
        <v>925</v>
      </c>
      <c r="B19" s="91">
        <v>0</v>
      </c>
      <c r="C19" s="94" t="s">
        <v>926</v>
      </c>
      <c r="D19" s="91">
        <v>0</v>
      </c>
    </row>
    <row r="20" spans="1:4" ht="16.95" customHeight="1">
      <c r="A20" s="94"/>
      <c r="B20" s="96"/>
      <c r="C20" s="94" t="s">
        <v>927</v>
      </c>
      <c r="D20" s="91">
        <f>[1]L10!Y6</f>
        <v>0</v>
      </c>
    </row>
    <row r="21" spans="1:4" ht="16.95" customHeight="1">
      <c r="A21" s="94"/>
      <c r="B21" s="96"/>
      <c r="C21" s="94" t="s">
        <v>928</v>
      </c>
      <c r="D21" s="91">
        <f>B22-D5-D6-D7-D10-D13-D16-D18-D19-D20</f>
        <v>0</v>
      </c>
    </row>
    <row r="22" spans="1:4" ht="16.95" customHeight="1">
      <c r="A22" s="90" t="s">
        <v>929</v>
      </c>
      <c r="B22" s="91">
        <f>SUM(B5:B10,B13,B16,B18:B19)</f>
        <v>40701</v>
      </c>
      <c r="C22" s="90" t="s">
        <v>930</v>
      </c>
      <c r="D22" s="91">
        <f>SUM(D5:D7,D10,D13,D16,D18:D21)</f>
        <v>40701</v>
      </c>
    </row>
  </sheetData>
  <mergeCells count="3">
    <mergeCell ref="A1:D1"/>
    <mergeCell ref="A2:D2"/>
    <mergeCell ref="A3:D3"/>
  </mergeCells>
  <phoneticPr fontId="9" type="noConversion"/>
  <printOptions gridLines="1"/>
  <pageMargins left="0.75" right="0.75" top="1" bottom="1" header="0" footer="0"/>
  <pageSetup orientation="portrait" horizontalDpi="0" verticalDpi="0" r:id="rId1"/>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15</vt:i4>
      </vt:variant>
      <vt:variant>
        <vt:lpstr>命名范围</vt:lpstr>
      </vt:variant>
      <vt:variant>
        <vt:i4>5</vt:i4>
      </vt:variant>
    </vt:vector>
  </HeadingPairs>
  <TitlesOfParts>
    <vt:vector size="20" baseType="lpstr">
      <vt:lpstr>2019年政府决算公开目录表</vt:lpstr>
      <vt:lpstr>01、一般公共收入情况总表</vt:lpstr>
      <vt:lpstr>02、一般公共预算收入决算明细表  </vt:lpstr>
      <vt:lpstr>03、一般公共支出明细表</vt:lpstr>
      <vt:lpstr>04、一般公共预算基本支出表</vt:lpstr>
      <vt:lpstr>05、一般公共预算转移性收支决算表</vt:lpstr>
      <vt:lpstr>06、一般地方政府债务余额情况表</vt:lpstr>
      <vt:lpstr>07、基金收入情况表</vt:lpstr>
      <vt:lpstr>09、政府性基金预算转移性收支决算表</vt:lpstr>
      <vt:lpstr>08、基金支出表</vt:lpstr>
      <vt:lpstr>10、专项地方政府专项债务余额情况表</vt:lpstr>
      <vt:lpstr>11、国有资本经营预算收支决算表</vt:lpstr>
      <vt:lpstr>12、国有资本经营预算转移性收支决算表</vt:lpstr>
      <vt:lpstr>13、社保基金收支总表</vt:lpstr>
      <vt:lpstr>14专业性较强的名词进行解释</vt:lpstr>
      <vt:lpstr>'01、一般公共收入情况总表'!Print_Titles</vt:lpstr>
      <vt:lpstr>'03、一般公共支出明细表'!Print_Titles</vt:lpstr>
      <vt:lpstr>'07、基金收入情况表'!Print_Titles</vt:lpstr>
      <vt:lpstr>'08、基金支出表'!Print_Titles</vt:lpstr>
      <vt:lpstr>'13、社保基金收支总表'!Print_Titles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2020-11-10T01:58:59Z</dcterms:created>
  <dcterms:modified xsi:type="dcterms:W3CDTF">2020-12-10T11:32:56Z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2052-11.1.0.10072</vt:lpwstr>
  </property>
</Properties>
</file>