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一般公共财力" sheetId="1" r:id="rId1"/>
    <sheet name="一般公共支出合计表" sheetId="2" r:id="rId2"/>
    <sheet name="一般公共支出明细表" sheetId="3" r:id="rId3"/>
    <sheet name="基金财力表" sheetId="4" r:id="rId4"/>
    <sheet name="基金支出表" sheetId="5" r:id="rId5"/>
    <sheet name="社保基金预算总表" sheetId="6" r:id="rId6"/>
    <sheet name="国有资本经营" sheetId="7" r:id="rId7"/>
  </sheets>
  <definedNames>
    <definedName name="_xlnm.Print_Titles" localSheetId="0">'一般公共财力'!$2:$4</definedName>
    <definedName name="_xlnm.Print_Titles" localSheetId="1">'一般公共支出合计表'!$2:$4</definedName>
    <definedName name="_xlnm.Print_Titles" localSheetId="2">'一般公共支出明细表'!$2:$5</definedName>
    <definedName name="_xlnm.Print_Titles" localSheetId="4">'基金支出表'!$2:$4</definedName>
  </definedNames>
  <calcPr fullCalcOnLoad="1"/>
</workbook>
</file>

<file path=xl/comments3.xml><?xml version="1.0" encoding="utf-8"?>
<comments xmlns="http://schemas.openxmlformats.org/spreadsheetml/2006/main">
  <authors>
    <author>lduser1</author>
  </authors>
  <commentList>
    <comment ref="A190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是否加项级科目，2011年未加</t>
        </r>
      </text>
    </comment>
    <comment ref="A191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192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193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332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新增加科目，删除“矿产资源补偿费安排的支出”及“探矿权使用费和价款安排的支出”</t>
        </r>
      </text>
    </comment>
    <comment ref="A34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2012年科目名称改动</t>
        </r>
      </text>
    </comment>
  </commentList>
</comments>
</file>

<file path=xl/sharedStrings.xml><?xml version="1.0" encoding="utf-8"?>
<sst xmlns="http://schemas.openxmlformats.org/spreadsheetml/2006/main" count="594" uniqueCount="501">
  <si>
    <t>表一</t>
  </si>
  <si>
    <t>2016年一般公共预算收入表</t>
  </si>
  <si>
    <t>单位：万元</t>
  </si>
  <si>
    <t>收入项目</t>
  </si>
  <si>
    <t>预算数</t>
  </si>
  <si>
    <t>备注</t>
  </si>
  <si>
    <t>一、税收收入（小计）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</si>
  <si>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</si>
  <si>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</si>
  <si>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</si>
  <si>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</si>
  <si>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</si>
  <si>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</si>
  <si>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</si>
  <si>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</si>
  <si>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</si>
  <si>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</si>
  <si>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</si>
  <si>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</si>
  <si>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</si>
  <si>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二、非税收入（小计）</t>
  </si>
  <si>
    <t>1、专项收入</t>
  </si>
  <si>
    <t>2、行政事业性收费收入</t>
  </si>
  <si>
    <t>3、罚没收入</t>
  </si>
  <si>
    <t>4、国有资源（资产）有偿使用收入</t>
  </si>
  <si>
    <t>5、其他收入</t>
  </si>
  <si>
    <t>一般公共预算收入合计</t>
  </si>
  <si>
    <t>三、转移性收入合计</t>
  </si>
  <si>
    <t>1、返还性收入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</si>
  <si>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</si>
  <si>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</si>
  <si>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</si>
  <si>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其他税收返还收入</t>
  </si>
  <si>
    <t>2、一般性转移支付收入</t>
  </si>
  <si>
    <t xml:space="preserve">      均衡性转移支付收入</t>
  </si>
  <si>
    <t xml:space="preserve">      老少边穷转移支付收入</t>
  </si>
  <si>
    <t xml:space="preserve">      县级基本财力保障机制奖补资金收入</t>
  </si>
  <si>
    <t xml:space="preserve">      结算补助收入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</si>
  <si>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</si>
  <si>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</si>
  <si>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</si>
  <si>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</si>
  <si>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</si>
  <si>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农村综合改革转移支付收入</t>
  </si>
  <si>
    <t xml:space="preserve">      重点生态功能区转移支付收入</t>
  </si>
  <si>
    <t xml:space="preserve">      固定数额补助收入</t>
  </si>
  <si>
    <t>3、专项转移支付收入</t>
  </si>
  <si>
    <t>四、上年结余收入</t>
  </si>
  <si>
    <t>五、调入资金（基金转列）</t>
  </si>
  <si>
    <t>2016年由政府性基金转列为一般公共预算收入</t>
  </si>
  <si>
    <t>六、调入预算稳定调节基金</t>
  </si>
  <si>
    <t>一般公共预算收入总计</t>
  </si>
  <si>
    <t>表二</t>
  </si>
  <si>
    <t>2016年一般公共预算支出汇总表</t>
  </si>
  <si>
    <t>支出项目</t>
  </si>
  <si>
    <t>支出合计</t>
  </si>
  <si>
    <t>其中：当年地方财力安排数</t>
  </si>
  <si>
    <t>其中：一般转移支付中专项性资金安排数</t>
  </si>
  <si>
    <t>其中：提前下达专项转移支付安排数</t>
  </si>
  <si>
    <t>其中：上年结余结转资金安排数</t>
  </si>
  <si>
    <t>其中：基金调入预算内安排数</t>
  </si>
  <si>
    <t>一般公共预算支出合计</t>
  </si>
  <si>
    <t>一、一般公共服务支出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</si>
  <si>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</si>
  <si>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</si>
  <si>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</si>
  <si>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</si>
  <si>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</si>
  <si>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</si>
  <si>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</si>
  <si>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</si>
  <si>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十、城乡社区事务</t>
  </si>
  <si>
    <t>十一、农林水事业</t>
  </si>
  <si>
    <t>十二、交通运输</t>
  </si>
  <si>
    <t>十三、资源勘探电力信息等事务</t>
  </si>
  <si>
    <t>十四、商业服务业等事业</t>
  </si>
  <si>
    <t>十五、金融监管等事务</t>
  </si>
  <si>
    <t>十六、援助其他地区支出</t>
  </si>
  <si>
    <t>十七、国土资源气象等事务</t>
  </si>
  <si>
    <t>十八、住房保障支出</t>
  </si>
  <si>
    <t>十九、粮油物资储备支出</t>
  </si>
  <si>
    <t>二十、其他支出</t>
  </si>
  <si>
    <t>二十一、国债还本付息支出</t>
  </si>
  <si>
    <t>二十二、专项收入安排的支出</t>
  </si>
  <si>
    <t>上解上级支出</t>
  </si>
  <si>
    <t>一般公共预算支出总计</t>
  </si>
  <si>
    <t>表三</t>
  </si>
  <si>
    <t>2016年一般公共预算支出明细表</t>
  </si>
  <si>
    <t>项目</t>
  </si>
  <si>
    <t>支　出　预　算　数</t>
  </si>
  <si>
    <t>其中：一般转移支付专项性资金安排数</t>
  </si>
  <si>
    <t>一、一般公共服务</t>
  </si>
  <si>
    <t xml:space="preserve">    人大事务</t>
  </si>
  <si>
    <t xml:space="preserve">      行政运行</t>
  </si>
  <si>
    <t xml:space="preserve">      事业运行</t>
  </si>
  <si>
    <t xml:space="preserve">    政协事务</t>
  </si>
  <si>
    <t xml:space="preserve">    政府办公厅(室)及相关机构事务</t>
  </si>
  <si>
    <t xml:space="preserve">      机关服务</t>
  </si>
  <si>
    <t xml:space="preserve">      政务公开审批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</si>
  <si>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</si>
  <si>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</si>
  <si>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</si>
  <si>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经济体制改革研究</t>
  </si>
  <si>
    <t xml:space="preserve">    统计信息事务</t>
  </si>
  <si>
    <t xml:space="preserve">    财政事务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</si>
  <si>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</si>
  <si>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</si>
  <si>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</si>
  <si>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</si>
  <si>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其他审计事务支出</t>
  </si>
  <si>
    <t xml:space="preserve">    人力资源事务</t>
  </si>
  <si>
    <t xml:space="preserve">      其他人力资源事务支出</t>
  </si>
  <si>
    <t xml:space="preserve">    纪检监察事务</t>
  </si>
  <si>
    <t xml:space="preserve">    商贸事务</t>
  </si>
  <si>
    <t xml:space="preserve">    工商行政管理事务</t>
  </si>
  <si>
    <t xml:space="preserve">      其他工商行政管理事务支出</t>
  </si>
  <si>
    <t xml:space="preserve">    宗教事务</t>
  </si>
  <si>
    <t xml:space="preserve">    港澳台侨事务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</si>
  <si>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</si>
  <si>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</si>
  <si>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</si>
  <si>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</si>
  <si>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</si>
  <si>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</si>
  <si>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</si>
  <si>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</si>
  <si>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</si>
  <si>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</si>
  <si>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</si>
  <si>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</si>
  <si>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</si>
  <si>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</si>
  <si>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</si>
  <si>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>二、外交支出</t>
  </si>
  <si>
    <t>三、国防支出</t>
  </si>
  <si>
    <t xml:space="preserve">    国防动员</t>
  </si>
  <si>
    <t xml:space="preserve">      兵役征集</t>
  </si>
  <si>
    <t xml:space="preserve">      国防教育</t>
  </si>
  <si>
    <t xml:space="preserve">      预备役部队</t>
  </si>
  <si>
    <t xml:space="preserve">      民兵</t>
  </si>
  <si>
    <t>四、公共安全支出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</si>
  <si>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</si>
  <si>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</si>
  <si>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</si>
  <si>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</si>
  <si>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一般行政管理事务</t>
  </si>
  <si>
    <t xml:space="preserve">      禁毒管理</t>
  </si>
  <si>
    <t xml:space="preserve">      道路交通管理</t>
  </si>
  <si>
    <t xml:space="preserve">      拘押收教场所管理</t>
  </si>
  <si>
    <t xml:space="preserve">      其他公安支出</t>
  </si>
  <si>
    <t xml:space="preserve">    检察</t>
  </si>
  <si>
    <t xml:space="preserve">    法院</t>
  </si>
  <si>
    <t xml:space="preserve">    司法</t>
  </si>
  <si>
    <t xml:space="preserve">      律师公证管理</t>
  </si>
  <si>
    <t xml:space="preserve">      法律援助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</si>
  <si>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</si>
  <si>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</si>
  <si>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</si>
  <si>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</si>
  <si>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</si>
  <si>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</si>
  <si>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</si>
  <si>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</si>
  <si>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</si>
  <si>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</si>
  <si>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</si>
  <si>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</si>
  <si>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成人教育</t>
  </si>
  <si>
    <t xml:space="preserve">      成人广播电视教育</t>
  </si>
  <si>
    <t xml:space="preserve">      其他成人教育支出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</si>
  <si>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</si>
  <si>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</si>
  <si>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</si>
  <si>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</si>
  <si>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</si>
  <si>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</si>
  <si>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</si>
  <si>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</si>
  <si>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</si>
  <si>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</si>
  <si>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</si>
  <si>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机构运行</t>
  </si>
  <si>
    <t xml:space="preserve">    其他科学技术支出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</si>
  <si>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</si>
  <si>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</si>
  <si>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</si>
  <si>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</si>
  <si>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艺术表演团体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</si>
  <si>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</si>
  <si>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</si>
  <si>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</si>
  <si>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</si>
  <si>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</si>
  <si>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</si>
  <si>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体育场馆</t>
  </si>
  <si>
    <t xml:space="preserve">    新闻出版广播影视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</si>
  <si>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</si>
  <si>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</si>
  <si>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</si>
  <si>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</si>
  <si>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</si>
  <si>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</si>
  <si>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</si>
  <si>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</si>
  <si>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</si>
  <si>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</si>
  <si>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</si>
  <si>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</si>
  <si>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</si>
  <si>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</si>
  <si>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财政对基本医疗保险基金的补助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</si>
  <si>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</si>
  <si>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</si>
  <si>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</si>
  <si>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离退休人员管理机构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</si>
  <si>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</si>
  <si>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</si>
  <si>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</si>
  <si>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</si>
  <si>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</si>
  <si>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</si>
  <si>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</si>
  <si>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</si>
  <si>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</si>
  <si>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</si>
  <si>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社会福利</t>
  </si>
  <si>
    <t xml:space="preserve">      儿童福利</t>
  </si>
  <si>
    <t xml:space="preserve">      老年福利</t>
  </si>
  <si>
    <t xml:space="preserve">      社会福利事业单位</t>
  </si>
  <si>
    <t xml:space="preserve">    残疾人事业</t>
  </si>
  <si>
    <t xml:space="preserve">      其他残疾人事业支出</t>
  </si>
  <si>
    <t xml:space="preserve">    自然灾害生活救助</t>
  </si>
  <si>
    <t xml:space="preserve">      其他自然灾害生活救助支出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</si>
  <si>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</si>
  <si>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</si>
  <si>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</si>
  <si>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</si>
  <si>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</si>
  <si>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</si>
  <si>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</si>
  <si>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</si>
  <si>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</si>
  <si>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</si>
  <si>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</si>
  <si>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</si>
  <si>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</si>
  <si>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</si>
  <si>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</si>
  <si>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</si>
  <si>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</si>
  <si>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</si>
  <si>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</si>
  <si>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</si>
  <si>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</si>
  <si>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</si>
  <si>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</si>
  <si>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</si>
  <si>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医疗保障</t>
  </si>
  <si>
    <t xml:space="preserve">      优抚对象医疗补助</t>
  </si>
  <si>
    <t xml:space="preserve">      新型农村合作医疗</t>
  </si>
  <si>
    <t xml:space="preserve">      城乡医疗救助</t>
  </si>
  <si>
    <t xml:space="preserve">    中医药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</si>
  <si>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</si>
  <si>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</si>
  <si>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</si>
  <si>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</si>
  <si>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</si>
  <si>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</si>
  <si>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</si>
  <si>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</si>
  <si>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</si>
  <si>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</si>
  <si>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</si>
  <si>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</si>
  <si>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</si>
  <si>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</si>
  <si>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</si>
  <si>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</si>
  <si>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排污费安排的支出</t>
  </si>
  <si>
    <t xml:space="preserve">    天然林保护</t>
  </si>
  <si>
    <t xml:space="preserve">      社会保险补助</t>
  </si>
  <si>
    <t xml:space="preserve">    退耕还林</t>
  </si>
  <si>
    <t xml:space="preserve">      退耕现金</t>
  </si>
  <si>
    <t xml:space="preserve">    能源节约利用</t>
  </si>
  <si>
    <t xml:space="preserve">    污染减排</t>
  </si>
  <si>
    <t xml:space="preserve">      环境监测与信息</t>
  </si>
  <si>
    <t>十一、城乡社区支出</t>
  </si>
  <si>
    <t xml:space="preserve">      城乡社区管理事务</t>
  </si>
  <si>
    <t xml:space="preserve">        行政运行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</si>
  <si>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</si>
  <si>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</si>
  <si>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</si>
  <si>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</si>
  <si>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</si>
  <si>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</si>
  <si>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</si>
  <si>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</si>
  <si>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</si>
  <si>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</si>
  <si>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</si>
  <si>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农业生产支持补贴</t>
  </si>
  <si>
    <t xml:space="preserve">        农业组织化与产业化经营</t>
  </si>
  <si>
    <t xml:space="preserve">        农业资源保护修复与利用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</si>
  <si>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</si>
  <si>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</si>
  <si>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</si>
  <si>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</si>
  <si>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</si>
  <si>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森林资源管理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</si>
  <si>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</si>
  <si>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</si>
  <si>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</si>
  <si>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</si>
  <si>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水土保持</t>
  </si>
  <si>
    <t xml:space="preserve">        防汛</t>
  </si>
  <si>
    <t xml:space="preserve">        农田水利</t>
  </si>
  <si>
    <t xml:space="preserve">        大中型水库移民后期扶持专项支出</t>
  </si>
  <si>
    <t xml:space="preserve">        水资源费安排的支出</t>
  </si>
  <si>
    <t xml:space="preserve">        水利建设移民支出</t>
  </si>
  <si>
    <t xml:space="preserve">        其他水利支出</t>
  </si>
  <si>
    <t xml:space="preserve">      扶贫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</si>
  <si>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</si>
  <si>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</si>
  <si>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</si>
  <si>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</si>
  <si>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</si>
  <si>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</si>
  <si>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</si>
  <si>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</si>
  <si>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</si>
  <si>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</si>
  <si>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</si>
  <si>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其他农林水事务支出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</si>
  <si>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</si>
  <si>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</si>
  <si>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</si>
  <si>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公路改建</t>
  </si>
  <si>
    <t xml:space="preserve">        公路运输管理</t>
  </si>
  <si>
    <t xml:space="preserve">        其他公路水路运输支出</t>
  </si>
  <si>
    <t>十四、资源勘探信息等支出</t>
  </si>
  <si>
    <t xml:space="preserve">      工业和信息产业监管</t>
  </si>
  <si>
    <t xml:space="preserve">        其他工业和信息产业监管支出</t>
  </si>
  <si>
    <t xml:space="preserve">      安全生产监管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</si>
  <si>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</si>
  <si>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</si>
  <si>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</si>
  <si>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</si>
  <si>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</si>
  <si>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</si>
  <si>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>十五、商业服务业等支出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</si>
  <si>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</si>
  <si>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</si>
  <si>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</si>
  <si>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</si>
  <si>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</si>
  <si>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</si>
  <si>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>十六、金融支出</t>
  </si>
  <si>
    <t xml:space="preserve">      其他金融支出</t>
  </si>
  <si>
    <t>十七、援助其他地区支出</t>
  </si>
  <si>
    <t xml:space="preserve">      其他支出</t>
  </si>
  <si>
    <t>十八、国土海洋气象等支出</t>
  </si>
  <si>
    <t xml:space="preserve">      国土资源事务</t>
  </si>
  <si>
    <t xml:space="preserve">        地质灾害防治</t>
  </si>
  <si>
    <t xml:space="preserve">        矿产资源专项收入安排的支出</t>
  </si>
  <si>
    <t xml:space="preserve">        其他国土资源事务支出</t>
  </si>
  <si>
    <t xml:space="preserve">      地震事务</t>
  </si>
  <si>
    <t xml:space="preserve">        地震事业机构</t>
  </si>
  <si>
    <t xml:space="preserve">      气象事务</t>
  </si>
  <si>
    <t xml:space="preserve">        其他气象事务支出</t>
  </si>
  <si>
    <t>十九、住房保障支出</t>
  </si>
  <si>
    <t xml:space="preserve">      保障性安居工程支出</t>
  </si>
  <si>
    <t xml:space="preserve">        农村危房改造</t>
  </si>
  <si>
    <t xml:space="preserve">        保障性住房租金补贴</t>
  </si>
  <si>
    <t xml:space="preserve">        其他保障性安居工程支出</t>
  </si>
  <si>
    <t xml:space="preserve">      城乡社区住宅</t>
  </si>
  <si>
    <t xml:space="preserve">        其他城乡社区住宅支出</t>
  </si>
  <si>
    <t>二十、粮油物资储备支出</t>
  </si>
  <si>
    <t xml:space="preserve">      粮油事务</t>
  </si>
  <si>
    <t xml:space="preserve">        其他粮油事务支出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</si>
  <si>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</si>
  <si>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</si>
  <si>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</si>
  <si>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</si>
  <si>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>二十三、其他支出</t>
  </si>
  <si>
    <t xml:space="preserve">        年初预留</t>
  </si>
  <si>
    <t xml:space="preserve">        其他支出</t>
  </si>
  <si>
    <t>二十四、上解支出</t>
  </si>
  <si>
    <t>表四</t>
  </si>
  <si>
    <t>2016年政府性基金预算收入表</t>
  </si>
  <si>
    <t>政府性基金预算收入合计</t>
  </si>
  <si>
    <t>1、国有土地使用权出让金收入</t>
  </si>
  <si>
    <t>主要用于补征地农民的补偿</t>
  </si>
  <si>
    <t>2、城市基础设施配套费收入</t>
  </si>
  <si>
    <t>主要用于城市绿化管护、街道路灯电费、市政维修</t>
  </si>
  <si>
    <t>3、城市公用事业附加收入</t>
  </si>
  <si>
    <t>主要用于电业局县城电路维修</t>
  </si>
  <si>
    <t>4、国有土地收益基金收入</t>
  </si>
  <si>
    <t>5、污水处理费收入</t>
  </si>
  <si>
    <t>用于污水处理厂运营</t>
  </si>
  <si>
    <t>转移性收入合计</t>
  </si>
  <si>
    <t>1、政府性基金补助收入</t>
  </si>
  <si>
    <t>水利局大中型水库移民补助</t>
  </si>
  <si>
    <t>2、年结余收入</t>
  </si>
  <si>
    <t>主要是上级专项资金安排的未完工项目结余</t>
  </si>
  <si>
    <t>3、调出资金</t>
  </si>
  <si>
    <t>2016年由政府性基金转列为公共财政预算</t>
  </si>
  <si>
    <t>政府性基金预算收入总计</t>
  </si>
  <si>
    <t>表五</t>
  </si>
  <si>
    <t>2016年政府性基金预算支出表</t>
  </si>
  <si>
    <t>项　　　目</t>
  </si>
  <si>
    <t>支出合计数</t>
  </si>
  <si>
    <t>其中：上级转移支付安排</t>
  </si>
  <si>
    <t>一、文化体育与传媒支出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</si>
  <si>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</si>
  <si>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</si>
  <si>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</si>
  <si>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</si>
  <si>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</si>
  <si>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</si>
  <si>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</si>
  <si>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</si>
  <si>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</si>
  <si>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</si>
  <si>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</si>
  <si>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</si>
  <si>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　　住房基金收入安排的支出</t>
  </si>
  <si>
    <t>五、农林水支出</t>
  </si>
  <si>
    <t xml:space="preserve">    大中型水库库区基金及对应债务专著收入安排的支出</t>
  </si>
  <si>
    <t>　　水土保持费收入安排的支出</t>
  </si>
  <si>
    <t>六、交通运输支出</t>
  </si>
  <si>
    <t>七、资源勘探信息等支出</t>
  </si>
  <si>
    <t xml:space="preserve">    新型墙体材料专项基金及对应专项债务收入安排的支出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</si>
  <si>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</si>
  <si>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</si>
  <si>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</si>
  <si>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</si>
  <si>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彩票公益金及对应专项债务收入安排的支出</t>
  </si>
  <si>
    <t>十、债务付息支出</t>
  </si>
  <si>
    <t>十一、债务发行费用支出</t>
  </si>
  <si>
    <t>支　出　合　计</t>
  </si>
  <si>
    <t>转移性支出</t>
  </si>
  <si>
    <t xml:space="preserve">  政府性基金转移支付</t>
  </si>
  <si>
    <t xml:space="preserve"> 调出资金</t>
  </si>
  <si>
    <t>支　出　总　计</t>
  </si>
  <si>
    <t>表六</t>
  </si>
  <si>
    <t>2016年社会保险基金预算收支表</t>
  </si>
  <si>
    <t>单位：</t>
  </si>
  <si>
    <t>万元</t>
  </si>
  <si>
    <t>项        目</t>
  </si>
  <si>
    <t>合计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</si>
  <si>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</si>
  <si>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</si>
  <si>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</si>
  <si>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</si>
  <si>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</si>
  <si>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</si>
  <si>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</si>
  <si>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</si>
  <si>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</si>
  <si>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</si>
  <si>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</si>
  <si>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</si>
  <si>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</si>
  <si>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</si>
  <si>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</si>
  <si>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</si>
  <si>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</si>
  <si>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</si>
  <si>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</si>
  <si>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</si>
  <si>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表七</t>
  </si>
  <si>
    <t>2016年国有资本经营预算收支表</t>
  </si>
  <si>
    <t>收          入</t>
  </si>
  <si>
    <t>支          出</t>
  </si>
  <si>
    <t>行次</t>
  </si>
  <si>
    <t>2015年执行数</t>
  </si>
  <si>
    <t>2016年预算数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</si>
  <si>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</si>
  <si>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</si>
  <si>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</si>
  <si>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</si>
  <si>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</si>
  <si>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</si>
  <si>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</si>
  <si>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</si>
  <si>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</si>
  <si>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</si>
  <si>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</si>
  <si>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</si>
  <si>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</si>
  <si>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</si>
  <si>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</si>
  <si>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</si>
  <si>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</si>
  <si>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</si>
  <si>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</si>
  <si>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</si>
  <si>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</si>
  <si>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</si>
  <si>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</si>
  <si>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注: 以上项目以2016年政府收支科目为准。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</si>
</sst>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;\-#,##0.00;;"/>
    <numFmt numFmtId="178" formatCode="0_ "/>
    <numFmt numFmtId="179" formatCode="0.0_ "/>
  </numFmts>
  <fonts count="38">
    <font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sz val="14"/>
      <name val="宋体"/>
      <family val="0"/>
    </font>
    <font>
      <b/>
      <sz val="12"/>
      <name val="仿宋"/>
      <family val="3"/>
    </font>
    <font>
      <sz val="22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0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1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36" fillId="0" borderId="0">
      <alignment/>
      <protection/>
    </xf>
    <xf numFmtId="0" fontId="16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25" borderId="0" xfId="0" applyNumberFormat="1" applyFont="1" applyFill="1" applyBorder="1" applyAlignment="1" applyProtection="1">
      <alignment vertical="center"/>
      <protection/>
    </xf>
    <xf numFmtId="0" fontId="0" fillId="2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25" borderId="11" xfId="0" applyNumberFormat="1" applyFont="1" applyFill="1" applyBorder="1" applyAlignment="1" applyProtection="1">
      <alignment vertical="center"/>
      <protection/>
    </xf>
    <xf numFmtId="0" fontId="5" fillId="25" borderId="12" xfId="0" applyNumberFormat="1" applyFont="1" applyFill="1" applyBorder="1" applyAlignment="1" applyProtection="1">
      <alignment vertical="center"/>
      <protection/>
    </xf>
    <xf numFmtId="0" fontId="2" fillId="25" borderId="12" xfId="0" applyNumberFormat="1" applyFont="1" applyFill="1" applyBorder="1" applyAlignment="1" applyProtection="1">
      <alignment/>
      <protection/>
    </xf>
    <xf numFmtId="0" fontId="6" fillId="25" borderId="13" xfId="0" applyNumberFormat="1" applyFont="1" applyFill="1" applyBorder="1" applyAlignment="1" applyProtection="1">
      <alignment horizontal="center" vertical="center"/>
      <protection/>
    </xf>
    <xf numFmtId="0" fontId="6" fillId="25" borderId="14" xfId="0" applyNumberFormat="1" applyFont="1" applyFill="1" applyBorder="1" applyAlignment="1" applyProtection="1">
      <alignment horizontal="center" vertical="center" wrapText="1"/>
      <protection/>
    </xf>
    <xf numFmtId="0" fontId="6" fillId="25" borderId="15" xfId="0" applyNumberFormat="1" applyFont="1" applyFill="1" applyBorder="1" applyAlignment="1" applyProtection="1">
      <alignment horizontal="center" vertical="center" wrapText="1"/>
      <protection/>
    </xf>
    <xf numFmtId="0" fontId="6" fillId="25" borderId="16" xfId="0" applyNumberFormat="1" applyFont="1" applyFill="1" applyBorder="1" applyAlignment="1" applyProtection="1">
      <alignment horizontal="center" vertical="center" wrapText="1"/>
      <protection/>
    </xf>
    <xf numFmtId="0" fontId="6" fillId="25" borderId="13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NumberFormat="1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7" fillId="25" borderId="10" xfId="0" applyNumberFormat="1" applyFont="1" applyFill="1" applyBorder="1" applyAlignment="1" applyProtection="1">
      <alignment vertical="center"/>
      <protection/>
    </xf>
    <xf numFmtId="0" fontId="8" fillId="25" borderId="0" xfId="0" applyNumberFormat="1" applyFont="1" applyFill="1" applyBorder="1" applyAlignment="1" applyProtection="1">
      <alignment vertical="center"/>
      <protection/>
    </xf>
    <xf numFmtId="0" fontId="5" fillId="25" borderId="11" xfId="0" applyNumberFormat="1" applyFont="1" applyFill="1" applyBorder="1" applyAlignment="1" applyProtection="1">
      <alignment horizontal="right" vertical="center"/>
      <protection/>
    </xf>
    <xf numFmtId="0" fontId="5" fillId="25" borderId="12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25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right"/>
    </xf>
    <xf numFmtId="3" fontId="9" fillId="0" borderId="10" xfId="0" applyNumberFormat="1" applyFont="1" applyFill="1" applyBorder="1" applyAlignment="1" applyProtection="1">
      <alignment vertical="center" shrinkToFit="1"/>
      <protection/>
    </xf>
    <xf numFmtId="3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shrinkToFi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shrinkToFit="1"/>
      <protection locked="0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distributed" vertical="center" wrapText="1"/>
      <protection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9" fillId="0" borderId="10" xfId="0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9" fontId="11" fillId="0" borderId="10" xfId="25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vertical="center" shrinkToFit="1"/>
      <protection/>
    </xf>
    <xf numFmtId="9" fontId="11" fillId="0" borderId="10" xfId="25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差_基金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49.375" style="0" customWidth="1"/>
    <col min="2" max="2" width="21.375" style="0" customWidth="1"/>
    <col min="3" max="3" width="46.875" style="0" customWidth="1"/>
  </cols>
  <sheetData>
    <row r="1" spans="1:3" ht="14.25">
      <c r="A1" s="42" t="s">
        <v>0</v>
      </c>
      <c r="B1" s="43"/>
      <c r="C1" s="43"/>
    </row>
    <row r="2" spans="1:3" s="103" customFormat="1" ht="28.5">
      <c r="A2" s="24" t="s">
        <v>1</v>
      </c>
      <c r="B2" s="24"/>
      <c r="C2" s="24"/>
    </row>
    <row r="3" spans="1:3" s="9" customFormat="1" ht="14.25">
      <c r="A3" s="42"/>
      <c r="B3" s="42"/>
      <c r="C3" s="44" t="s">
        <v>2</v>
      </c>
    </row>
    <row r="4" spans="1:3" ht="24" customHeight="1">
      <c r="A4" s="45" t="s">
        <v>3</v>
      </c>
      <c r="B4" s="45" t="s">
        <v>4</v>
      </c>
      <c r="C4" s="45" t="s">
        <v>5</v>
      </c>
    </row>
    <row r="5" spans="1:3" ht="24" customHeight="1">
      <c r="A5" s="70" t="s">
        <v>6</v>
      </c>
      <c r="B5" s="104">
        <f>SUM(B6:B18)</f>
        <v>25199</v>
      </c>
      <c r="C5" s="105"/>
    </row>
    <row r="6" spans="1:3" ht="24" customHeight="1">
      <c r="A6" s="70" t="s">
        <v>7</v>
      </c>
      <c r="B6" s="106">
        <v>5625</v>
      </c>
      <c r="C6" s="105"/>
    </row>
    <row r="7" spans="1:3" ht="24" customHeight="1">
      <c r="A7" s="70" t="s">
        <v>8</v>
      </c>
      <c r="B7" s="106">
        <v>6050</v>
      </c>
      <c r="C7" s="105"/>
    </row>
    <row r="8" spans="1:3" ht="24" customHeight="1">
      <c r="A8" s="70" t="s">
        <v>9</v>
      </c>
      <c r="B8" s="106">
        <v>1577</v>
      </c>
      <c r="C8" s="105"/>
    </row>
    <row r="9" spans="1:3" ht="24" customHeight="1">
      <c r="A9" s="70" t="s">
        <v>10</v>
      </c>
      <c r="B9" s="106">
        <v>374</v>
      </c>
      <c r="C9" s="105"/>
    </row>
    <row r="10" spans="1:3" ht="24" customHeight="1">
      <c r="A10" s="70" t="s">
        <v>11</v>
      </c>
      <c r="B10" s="106">
        <v>635</v>
      </c>
      <c r="C10" s="105"/>
    </row>
    <row r="11" spans="1:3" ht="24" customHeight="1">
      <c r="A11" s="70" t="s">
        <v>12</v>
      </c>
      <c r="B11" s="106">
        <v>2400</v>
      </c>
      <c r="C11" s="105"/>
    </row>
    <row r="12" spans="1:3" ht="24" customHeight="1">
      <c r="A12" s="70" t="s">
        <v>13</v>
      </c>
      <c r="B12" s="106">
        <v>2000</v>
      </c>
      <c r="C12" s="105"/>
    </row>
    <row r="13" spans="1:3" ht="24" customHeight="1">
      <c r="A13" s="70" t="s">
        <v>14</v>
      </c>
      <c r="B13" s="106">
        <v>800</v>
      </c>
      <c r="C13" s="105"/>
    </row>
    <row r="14" spans="1:3" ht="24" customHeight="1">
      <c r="A14" s="70" t="s">
        <v>15</v>
      </c>
      <c r="B14" s="106">
        <v>1738</v>
      </c>
      <c r="C14" s="105"/>
    </row>
    <row r="15" spans="1:3" ht="24" customHeight="1">
      <c r="A15" s="70" t="s">
        <v>16</v>
      </c>
      <c r="B15" s="106">
        <v>1700</v>
      </c>
      <c r="C15" s="105"/>
    </row>
    <row r="16" spans="1:3" ht="24" customHeight="1">
      <c r="A16" s="70" t="s">
        <v>17</v>
      </c>
      <c r="B16" s="106">
        <v>500</v>
      </c>
      <c r="C16" s="105"/>
    </row>
    <row r="17" spans="1:3" ht="24" customHeight="1">
      <c r="A17" s="70" t="s">
        <v>18</v>
      </c>
      <c r="B17" s="106">
        <v>900</v>
      </c>
      <c r="C17" s="105"/>
    </row>
    <row r="18" spans="1:3" ht="24" customHeight="1">
      <c r="A18" s="70" t="s">
        <v>19</v>
      </c>
      <c r="B18" s="106">
        <v>900</v>
      </c>
      <c r="C18" s="105"/>
    </row>
    <row r="19" spans="1:3" ht="24" customHeight="1">
      <c r="A19" s="70" t="s">
        <v>20</v>
      </c>
      <c r="B19" s="104">
        <f>B20+B21+B22+B23+B24</f>
        <v>18501</v>
      </c>
      <c r="C19" s="105"/>
    </row>
    <row r="20" spans="1:3" ht="24" customHeight="1">
      <c r="A20" s="70" t="s">
        <v>21</v>
      </c>
      <c r="B20" s="106">
        <v>4200</v>
      </c>
      <c r="C20" s="105"/>
    </row>
    <row r="21" spans="1:3" ht="24" customHeight="1">
      <c r="A21" s="70" t="s">
        <v>22</v>
      </c>
      <c r="B21" s="106">
        <v>1900</v>
      </c>
      <c r="C21" s="105"/>
    </row>
    <row r="22" spans="1:3" ht="24" customHeight="1">
      <c r="A22" s="70" t="s">
        <v>23</v>
      </c>
      <c r="B22" s="106">
        <v>800</v>
      </c>
      <c r="C22" s="105"/>
    </row>
    <row r="23" spans="1:3" ht="24" customHeight="1">
      <c r="A23" s="70" t="s">
        <v>24</v>
      </c>
      <c r="B23" s="106">
        <v>5700</v>
      </c>
      <c r="C23" s="105"/>
    </row>
    <row r="24" spans="1:3" ht="24" customHeight="1">
      <c r="A24" s="70" t="s">
        <v>25</v>
      </c>
      <c r="B24" s="106">
        <v>5901</v>
      </c>
      <c r="C24" s="105"/>
    </row>
    <row r="25" spans="1:3" ht="24" customHeight="1">
      <c r="A25" s="72" t="s">
        <v>26</v>
      </c>
      <c r="B25" s="106">
        <f>B5+B19</f>
        <v>43700</v>
      </c>
      <c r="C25" s="105"/>
    </row>
    <row r="26" spans="1:3" ht="24" customHeight="1">
      <c r="A26" s="70" t="s">
        <v>27</v>
      </c>
      <c r="B26" s="104">
        <f>B27+B32+B45</f>
        <v>82102</v>
      </c>
      <c r="C26" s="105"/>
    </row>
    <row r="27" spans="1:3" ht="24" customHeight="1">
      <c r="A27" s="70" t="s">
        <v>28</v>
      </c>
      <c r="B27" s="104">
        <f>SUM(B28:B31)</f>
        <v>3711</v>
      </c>
      <c r="C27" s="105"/>
    </row>
    <row r="28" spans="1:3" ht="24" customHeight="1">
      <c r="A28" s="70" t="s">
        <v>29</v>
      </c>
      <c r="B28" s="104">
        <v>3420</v>
      </c>
      <c r="C28" s="105"/>
    </row>
    <row r="29" spans="1:3" ht="24" customHeight="1">
      <c r="A29" s="70" t="s">
        <v>30</v>
      </c>
      <c r="B29" s="104">
        <v>4</v>
      </c>
      <c r="C29" s="105"/>
    </row>
    <row r="30" spans="1:3" ht="24" customHeight="1">
      <c r="A30" s="70" t="s">
        <v>31</v>
      </c>
      <c r="B30" s="104">
        <v>-2</v>
      </c>
      <c r="C30" s="105"/>
    </row>
    <row r="31" spans="1:3" ht="24" customHeight="1">
      <c r="A31" s="70" t="s">
        <v>32</v>
      </c>
      <c r="B31" s="104">
        <v>289</v>
      </c>
      <c r="C31" s="105"/>
    </row>
    <row r="32" spans="1:3" ht="24" customHeight="1">
      <c r="A32" s="70" t="s">
        <v>33</v>
      </c>
      <c r="B32" s="104">
        <f>SUM(B33:B44)</f>
        <v>63814</v>
      </c>
      <c r="C32" s="105"/>
    </row>
    <row r="33" spans="1:3" ht="24" customHeight="1">
      <c r="A33" s="70" t="s">
        <v>34</v>
      </c>
      <c r="B33" s="106">
        <v>33502</v>
      </c>
      <c r="C33" s="105"/>
    </row>
    <row r="34" spans="1:3" ht="24" customHeight="1">
      <c r="A34" s="70" t="s">
        <v>35</v>
      </c>
      <c r="B34" s="106">
        <v>3058</v>
      </c>
      <c r="C34" s="105"/>
    </row>
    <row r="35" spans="1:3" ht="24" customHeight="1">
      <c r="A35" s="107" t="s">
        <v>36</v>
      </c>
      <c r="B35" s="106">
        <v>3841</v>
      </c>
      <c r="C35" s="105"/>
    </row>
    <row r="36" spans="1:3" ht="24" customHeight="1">
      <c r="A36" s="107" t="s">
        <v>37</v>
      </c>
      <c r="B36" s="106">
        <v>2570</v>
      </c>
      <c r="C36" s="105"/>
    </row>
    <row r="37" spans="1:3" ht="24" customHeight="1">
      <c r="A37" s="107" t="s">
        <v>38</v>
      </c>
      <c r="B37" s="106">
        <v>65</v>
      </c>
      <c r="C37" s="105"/>
    </row>
    <row r="38" spans="1:3" ht="24" customHeight="1">
      <c r="A38" s="107" t="s">
        <v>39</v>
      </c>
      <c r="B38" s="106">
        <v>1061</v>
      </c>
      <c r="C38" s="105"/>
    </row>
    <row r="39" spans="1:3" ht="24" customHeight="1">
      <c r="A39" s="107" t="s">
        <v>40</v>
      </c>
      <c r="B39" s="106">
        <v>2295</v>
      </c>
      <c r="C39" s="105"/>
    </row>
    <row r="40" spans="1:3" ht="24" customHeight="1">
      <c r="A40" s="107" t="s">
        <v>41</v>
      </c>
      <c r="B40" s="106">
        <v>2580</v>
      </c>
      <c r="C40" s="105"/>
    </row>
    <row r="41" spans="1:3" ht="24" customHeight="1">
      <c r="A41" s="70" t="s">
        <v>42</v>
      </c>
      <c r="B41" s="106">
        <v>5385</v>
      </c>
      <c r="C41" s="105"/>
    </row>
    <row r="42" spans="1:3" ht="24" customHeight="1">
      <c r="A42" s="107" t="s">
        <v>43</v>
      </c>
      <c r="B42" s="106">
        <v>899</v>
      </c>
      <c r="C42" s="105"/>
    </row>
    <row r="43" spans="1:3" ht="24" customHeight="1">
      <c r="A43" s="107" t="s">
        <v>44</v>
      </c>
      <c r="B43" s="106">
        <v>239</v>
      </c>
      <c r="C43" s="105"/>
    </row>
    <row r="44" spans="1:3" ht="24" customHeight="1">
      <c r="A44" s="107" t="s">
        <v>45</v>
      </c>
      <c r="B44" s="106">
        <v>8319</v>
      </c>
      <c r="C44" s="105"/>
    </row>
    <row r="45" spans="1:3" ht="24" customHeight="1">
      <c r="A45" s="70" t="s">
        <v>46</v>
      </c>
      <c r="B45" s="104">
        <v>14577</v>
      </c>
      <c r="C45" s="105"/>
    </row>
    <row r="46" spans="1:3" ht="24" customHeight="1">
      <c r="A46" s="70" t="s">
        <v>47</v>
      </c>
      <c r="B46" s="104">
        <v>8581</v>
      </c>
      <c r="C46" s="105"/>
    </row>
    <row r="47" spans="1:3" ht="24" customHeight="1">
      <c r="A47" s="70" t="s">
        <v>48</v>
      </c>
      <c r="B47" s="104">
        <v>354</v>
      </c>
      <c r="C47" s="108" t="s">
        <v>49</v>
      </c>
    </row>
    <row r="48" spans="1:3" ht="24" customHeight="1">
      <c r="A48" s="70" t="s">
        <v>50</v>
      </c>
      <c r="B48" s="104">
        <v>49</v>
      </c>
      <c r="C48" s="105"/>
    </row>
    <row r="49" spans="1:3" ht="24" customHeight="1">
      <c r="A49" s="109" t="s">
        <v>51</v>
      </c>
      <c r="B49" s="69">
        <f>B25+B26+B46+B47+B48</f>
        <v>134786</v>
      </c>
      <c r="C49" s="69"/>
    </row>
  </sheetData>
  <sheetProtection/>
  <mergeCells count="1">
    <mergeCell ref="A2:C2"/>
  </mergeCells>
  <printOptions horizontalCentered="1"/>
  <pageMargins left="1.04" right="0.42" top="0.47" bottom="0.35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bottomRight" activeCell="J11" sqref="J11"/>
    </sheetView>
  </sheetViews>
  <sheetFormatPr defaultColWidth="9.00390625" defaultRowHeight="14.25"/>
  <cols>
    <col min="1" max="1" width="28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18.75390625" style="0" customWidth="1"/>
    <col min="6" max="6" width="16.00390625" style="0" customWidth="1"/>
    <col min="7" max="7" width="15.625" style="0" customWidth="1"/>
  </cols>
  <sheetData>
    <row r="1" s="1" customFormat="1" ht="14.25">
      <c r="A1" s="42" t="s">
        <v>52</v>
      </c>
    </row>
    <row r="2" spans="1:7" s="21" customFormat="1" ht="28.5">
      <c r="A2" s="7" t="s">
        <v>53</v>
      </c>
      <c r="B2" s="7"/>
      <c r="C2" s="7"/>
      <c r="D2" s="7"/>
      <c r="E2" s="7"/>
      <c r="F2" s="7"/>
      <c r="G2" s="7"/>
    </row>
    <row r="3" spans="1:7" s="9" customFormat="1" ht="14.25">
      <c r="A3" s="8"/>
      <c r="B3" s="8"/>
      <c r="C3" s="8"/>
      <c r="D3" s="8"/>
      <c r="E3" s="8"/>
      <c r="F3" s="96" t="s">
        <v>2</v>
      </c>
      <c r="G3" s="96"/>
    </row>
    <row r="4" spans="1:7" ht="48.75" customHeight="1">
      <c r="A4" s="10" t="s">
        <v>54</v>
      </c>
      <c r="B4" s="10" t="s">
        <v>55</v>
      </c>
      <c r="C4" s="11" t="s">
        <v>56</v>
      </c>
      <c r="D4" s="97" t="s">
        <v>57</v>
      </c>
      <c r="E4" s="97" t="s">
        <v>58</v>
      </c>
      <c r="F4" s="97" t="s">
        <v>59</v>
      </c>
      <c r="G4" s="97" t="s">
        <v>60</v>
      </c>
    </row>
    <row r="5" spans="1:7" ht="30.75" customHeight="1">
      <c r="A5" s="98" t="s">
        <v>61</v>
      </c>
      <c r="B5" s="99">
        <f aca="true" t="shared" si="0" ref="B5:G5">SUM(B6:B27)</f>
        <v>134630</v>
      </c>
      <c r="C5" s="99">
        <f t="shared" si="0"/>
        <v>92342</v>
      </c>
      <c r="D5" s="99">
        <f t="shared" si="0"/>
        <v>18776</v>
      </c>
      <c r="E5" s="99">
        <f t="shared" si="0"/>
        <v>14577</v>
      </c>
      <c r="F5" s="99">
        <f t="shared" si="0"/>
        <v>8581</v>
      </c>
      <c r="G5" s="99">
        <f t="shared" si="0"/>
        <v>354</v>
      </c>
    </row>
    <row r="6" spans="1:7" ht="30.75" customHeight="1">
      <c r="A6" s="100" t="s">
        <v>62</v>
      </c>
      <c r="B6" s="101">
        <f>SUM(C6:G6)</f>
        <v>11805</v>
      </c>
      <c r="C6" s="101">
        <v>11610</v>
      </c>
      <c r="D6" s="101">
        <v>11</v>
      </c>
      <c r="E6" s="101">
        <v>41</v>
      </c>
      <c r="F6" s="101">
        <v>143</v>
      </c>
      <c r="G6" s="101"/>
    </row>
    <row r="7" spans="1:7" ht="30.75" customHeight="1">
      <c r="A7" s="100" t="s">
        <v>63</v>
      </c>
      <c r="B7" s="101">
        <f aca="true" t="shared" si="1" ref="B7:B27">SUM(C7:G7)</f>
        <v>236</v>
      </c>
      <c r="C7" s="101">
        <v>236</v>
      </c>
      <c r="D7" s="101"/>
      <c r="E7" s="101"/>
      <c r="F7" s="101"/>
      <c r="G7" s="101"/>
    </row>
    <row r="8" spans="1:7" ht="30.75" customHeight="1">
      <c r="A8" s="100" t="s">
        <v>64</v>
      </c>
      <c r="B8" s="101">
        <f t="shared" si="1"/>
        <v>6644</v>
      </c>
      <c r="C8" s="101">
        <v>5532</v>
      </c>
      <c r="D8" s="101">
        <v>1061</v>
      </c>
      <c r="E8" s="101">
        <v>28</v>
      </c>
      <c r="F8" s="101">
        <v>23</v>
      </c>
      <c r="G8" s="101"/>
    </row>
    <row r="9" spans="1:7" ht="30.75" customHeight="1">
      <c r="A9" s="100" t="s">
        <v>65</v>
      </c>
      <c r="B9" s="101">
        <f t="shared" si="1"/>
        <v>39396</v>
      </c>
      <c r="C9" s="101">
        <v>30326</v>
      </c>
      <c r="D9" s="101">
        <v>2295</v>
      </c>
      <c r="E9" s="101">
        <v>713</v>
      </c>
      <c r="F9" s="101">
        <v>6062</v>
      </c>
      <c r="G9" s="101"/>
    </row>
    <row r="10" spans="1:7" ht="30.75" customHeight="1">
      <c r="A10" s="100" t="s">
        <v>66</v>
      </c>
      <c r="B10" s="101">
        <f t="shared" si="1"/>
        <v>360</v>
      </c>
      <c r="C10" s="101">
        <v>310</v>
      </c>
      <c r="D10" s="101"/>
      <c r="E10" s="101"/>
      <c r="F10" s="101">
        <v>50</v>
      </c>
      <c r="G10" s="101"/>
    </row>
    <row r="11" spans="1:7" ht="30.75" customHeight="1">
      <c r="A11" s="100" t="s">
        <v>67</v>
      </c>
      <c r="B11" s="101">
        <f t="shared" si="1"/>
        <v>1877</v>
      </c>
      <c r="C11" s="101">
        <v>1417</v>
      </c>
      <c r="D11" s="101">
        <v>67</v>
      </c>
      <c r="E11" s="101">
        <v>157</v>
      </c>
      <c r="F11" s="101">
        <v>236</v>
      </c>
      <c r="G11" s="101"/>
    </row>
    <row r="12" spans="1:7" ht="30.75" customHeight="1">
      <c r="A12" s="100" t="s">
        <v>68</v>
      </c>
      <c r="B12" s="101">
        <f t="shared" si="1"/>
        <v>15088</v>
      </c>
      <c r="C12" s="101">
        <v>7313</v>
      </c>
      <c r="D12" s="101">
        <v>3813</v>
      </c>
      <c r="E12" s="101">
        <v>3962</v>
      </c>
      <c r="F12" s="101">
        <v>0</v>
      </c>
      <c r="G12" s="101"/>
    </row>
    <row r="13" spans="1:7" ht="30.75" customHeight="1">
      <c r="A13" s="100" t="s">
        <v>69</v>
      </c>
      <c r="B13" s="101">
        <f t="shared" si="1"/>
        <v>15181</v>
      </c>
      <c r="C13" s="101">
        <v>7273</v>
      </c>
      <c r="D13" s="101">
        <v>5385</v>
      </c>
      <c r="E13" s="101">
        <v>2164</v>
      </c>
      <c r="F13" s="101">
        <v>359</v>
      </c>
      <c r="G13" s="101"/>
    </row>
    <row r="14" spans="1:7" ht="30.75" customHeight="1">
      <c r="A14" s="100" t="s">
        <v>70</v>
      </c>
      <c r="B14" s="101">
        <f t="shared" si="1"/>
        <v>1291</v>
      </c>
      <c r="C14" s="101">
        <v>540</v>
      </c>
      <c r="D14" s="102"/>
      <c r="E14" s="102">
        <v>410</v>
      </c>
      <c r="F14" s="102">
        <v>341</v>
      </c>
      <c r="G14" s="101"/>
    </row>
    <row r="15" spans="1:7" ht="30.75" customHeight="1">
      <c r="A15" s="100" t="s">
        <v>71</v>
      </c>
      <c r="B15" s="101">
        <f t="shared" si="1"/>
        <v>2104</v>
      </c>
      <c r="C15" s="101">
        <v>1775</v>
      </c>
      <c r="D15" s="102">
        <v>289</v>
      </c>
      <c r="E15" s="102">
        <v>12</v>
      </c>
      <c r="F15" s="102">
        <v>28</v>
      </c>
      <c r="G15" s="101"/>
    </row>
    <row r="16" spans="1:7" ht="30.75" customHeight="1">
      <c r="A16" s="100" t="s">
        <v>72</v>
      </c>
      <c r="B16" s="101">
        <f t="shared" si="1"/>
        <v>17223</v>
      </c>
      <c r="C16" s="101">
        <v>4579</v>
      </c>
      <c r="D16" s="101">
        <v>5790</v>
      </c>
      <c r="E16" s="101">
        <v>5657</v>
      </c>
      <c r="F16" s="101">
        <v>1090</v>
      </c>
      <c r="G16" s="101">
        <v>107</v>
      </c>
    </row>
    <row r="17" spans="1:7" ht="30.75" customHeight="1">
      <c r="A17" s="100" t="s">
        <v>73</v>
      </c>
      <c r="B17" s="101">
        <f t="shared" si="1"/>
        <v>885</v>
      </c>
      <c r="C17" s="101">
        <v>820</v>
      </c>
      <c r="D17" s="101">
        <v>65</v>
      </c>
      <c r="E17" s="101"/>
      <c r="F17" s="101"/>
      <c r="G17" s="101"/>
    </row>
    <row r="18" spans="1:7" ht="30.75" customHeight="1">
      <c r="A18" s="100" t="s">
        <v>74</v>
      </c>
      <c r="B18" s="101">
        <f t="shared" si="1"/>
        <v>1696</v>
      </c>
      <c r="C18" s="101">
        <v>1606</v>
      </c>
      <c r="D18" s="101"/>
      <c r="E18" s="101"/>
      <c r="F18" s="101">
        <v>90</v>
      </c>
      <c r="G18" s="101"/>
    </row>
    <row r="19" spans="1:7" ht="30.75" customHeight="1">
      <c r="A19" s="100" t="s">
        <v>75</v>
      </c>
      <c r="B19" s="101">
        <f t="shared" si="1"/>
        <v>230</v>
      </c>
      <c r="C19" s="101">
        <v>198</v>
      </c>
      <c r="D19" s="101"/>
      <c r="E19" s="101"/>
      <c r="F19" s="101">
        <v>32</v>
      </c>
      <c r="G19" s="101"/>
    </row>
    <row r="20" spans="1:7" ht="30.75" customHeight="1">
      <c r="A20" s="100" t="s">
        <v>76</v>
      </c>
      <c r="B20" s="101">
        <f t="shared" si="1"/>
        <v>33</v>
      </c>
      <c r="C20" s="101">
        <v>33</v>
      </c>
      <c r="D20" s="101"/>
      <c r="E20" s="101"/>
      <c r="F20" s="101"/>
      <c r="G20" s="101"/>
    </row>
    <row r="21" spans="1:7" ht="30.75" customHeight="1">
      <c r="A21" s="100" t="s">
        <v>77</v>
      </c>
      <c r="B21" s="101">
        <f t="shared" si="1"/>
        <v>100</v>
      </c>
      <c r="C21" s="101">
        <v>100</v>
      </c>
      <c r="D21" s="101"/>
      <c r="E21" s="101"/>
      <c r="F21" s="101"/>
      <c r="G21" s="101"/>
    </row>
    <row r="22" spans="1:7" ht="30.75" customHeight="1">
      <c r="A22" s="100" t="s">
        <v>78</v>
      </c>
      <c r="B22" s="101">
        <f t="shared" si="1"/>
        <v>1835</v>
      </c>
      <c r="C22" s="101">
        <v>1029</v>
      </c>
      <c r="D22" s="101">
        <v>0</v>
      </c>
      <c r="E22" s="101">
        <v>749</v>
      </c>
      <c r="F22" s="101">
        <v>57</v>
      </c>
      <c r="G22" s="101"/>
    </row>
    <row r="23" spans="1:7" ht="30.75" customHeight="1">
      <c r="A23" s="100" t="s">
        <v>79</v>
      </c>
      <c r="B23" s="101">
        <f t="shared" si="1"/>
        <v>1101</v>
      </c>
      <c r="C23" s="101">
        <v>170</v>
      </c>
      <c r="D23" s="102">
        <v>0</v>
      </c>
      <c r="E23" s="102">
        <v>684</v>
      </c>
      <c r="F23" s="102">
        <v>0</v>
      </c>
      <c r="G23" s="101">
        <v>247</v>
      </c>
    </row>
    <row r="24" spans="1:7" ht="30.75" customHeight="1">
      <c r="A24" s="100" t="s">
        <v>80</v>
      </c>
      <c r="B24" s="101">
        <f t="shared" si="1"/>
        <v>356</v>
      </c>
      <c r="C24" s="101">
        <v>355</v>
      </c>
      <c r="D24" s="101"/>
      <c r="E24" s="101"/>
      <c r="F24" s="101">
        <v>1</v>
      </c>
      <c r="G24" s="101"/>
    </row>
    <row r="25" spans="1:7" ht="30.75" customHeight="1">
      <c r="A25" s="100" t="s">
        <v>81</v>
      </c>
      <c r="B25" s="101">
        <f t="shared" si="1"/>
        <v>12570</v>
      </c>
      <c r="C25" s="101">
        <v>12520</v>
      </c>
      <c r="D25" s="101"/>
      <c r="E25" s="101"/>
      <c r="F25" s="101">
        <v>50</v>
      </c>
      <c r="G25" s="101"/>
    </row>
    <row r="26" spans="1:7" ht="30.75" customHeight="1">
      <c r="A26" s="100" t="s">
        <v>82</v>
      </c>
      <c r="B26" s="101">
        <f t="shared" si="1"/>
        <v>419</v>
      </c>
      <c r="C26" s="101">
        <v>400</v>
      </c>
      <c r="D26" s="101"/>
      <c r="E26" s="101"/>
      <c r="F26" s="101">
        <v>19</v>
      </c>
      <c r="G26" s="101"/>
    </row>
    <row r="27" spans="1:7" ht="30.75" customHeight="1">
      <c r="A27" s="100" t="s">
        <v>83</v>
      </c>
      <c r="B27" s="101">
        <f t="shared" si="1"/>
        <v>4200</v>
      </c>
      <c r="C27" s="101">
        <v>4200</v>
      </c>
      <c r="D27" s="101"/>
      <c r="E27" s="101"/>
      <c r="F27" s="101"/>
      <c r="G27" s="101"/>
    </row>
    <row r="28" spans="1:7" ht="30.75" customHeight="1">
      <c r="A28" s="10" t="s">
        <v>84</v>
      </c>
      <c r="B28" s="101">
        <v>156</v>
      </c>
      <c r="C28" s="101">
        <v>156</v>
      </c>
      <c r="D28" s="101"/>
      <c r="E28" s="101"/>
      <c r="F28" s="101"/>
      <c r="G28" s="101"/>
    </row>
    <row r="29" spans="1:7" ht="30.75" customHeight="1">
      <c r="A29" s="10" t="s">
        <v>85</v>
      </c>
      <c r="B29" s="101">
        <f aca="true" t="shared" si="2" ref="B29:G29">B5+B28</f>
        <v>134786</v>
      </c>
      <c r="C29" s="101">
        <f t="shared" si="2"/>
        <v>92498</v>
      </c>
      <c r="D29" s="101">
        <f t="shared" si="2"/>
        <v>18776</v>
      </c>
      <c r="E29" s="101">
        <f t="shared" si="2"/>
        <v>14577</v>
      </c>
      <c r="F29" s="101">
        <f t="shared" si="2"/>
        <v>8581</v>
      </c>
      <c r="G29" s="101">
        <f t="shared" si="2"/>
        <v>354</v>
      </c>
    </row>
    <row r="30" ht="36.75" customHeight="1"/>
    <row r="31" ht="36.75" customHeight="1"/>
    <row r="32" ht="36.75" customHeight="1"/>
    <row r="33" ht="36.75" customHeight="1"/>
    <row r="34" ht="36.75" customHeight="1"/>
  </sheetData>
  <sheetProtection/>
  <mergeCells count="2">
    <mergeCell ref="A2:G2"/>
    <mergeCell ref="F3:G3"/>
  </mergeCells>
  <printOptions horizontalCentered="1"/>
  <pageMargins left="1.04" right="0.42" top="0.47" bottom="0.35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1"/>
  <sheetViews>
    <sheetView showZeros="0" workbookViewId="0" topLeftCell="A1">
      <pane xSplit="2" ySplit="5" topLeftCell="C242" activePane="bottomRight" state="frozen"/>
      <selection pane="bottomRight" activeCell="J257" sqref="J257"/>
    </sheetView>
  </sheetViews>
  <sheetFormatPr defaultColWidth="9.00390625" defaultRowHeight="14.25"/>
  <cols>
    <col min="1" max="1" width="38.625" style="0" customWidth="1"/>
    <col min="2" max="3" width="14.25390625" style="0" customWidth="1"/>
    <col min="4" max="4" width="14.25390625" style="75" customWidth="1"/>
    <col min="5" max="6" width="14.25390625" style="0" customWidth="1"/>
    <col min="7" max="7" width="14.25390625" style="75" customWidth="1"/>
  </cols>
  <sheetData>
    <row r="1" spans="1:7" s="1" customFormat="1" ht="14.25">
      <c r="A1" s="42" t="s">
        <v>86</v>
      </c>
      <c r="D1" s="76"/>
      <c r="G1" s="76"/>
    </row>
    <row r="2" spans="1:7" s="21" customFormat="1" ht="28.5">
      <c r="A2" s="7" t="s">
        <v>87</v>
      </c>
      <c r="B2" s="7"/>
      <c r="C2" s="7"/>
      <c r="D2" s="7"/>
      <c r="E2" s="7"/>
      <c r="F2" s="7"/>
      <c r="G2" s="7"/>
    </row>
    <row r="3" spans="4:7" s="74" customFormat="1" ht="14.25">
      <c r="D3" s="77"/>
      <c r="G3" s="77" t="s">
        <v>2</v>
      </c>
    </row>
    <row r="4" spans="1:7" ht="21" customHeight="1">
      <c r="A4" s="78" t="s">
        <v>88</v>
      </c>
      <c r="B4" s="79" t="s">
        <v>89</v>
      </c>
      <c r="C4" s="80"/>
      <c r="D4" s="80"/>
      <c r="E4" s="80"/>
      <c r="F4" s="80"/>
      <c r="G4" s="81"/>
    </row>
    <row r="5" spans="1:7" ht="38.25" customHeight="1">
      <c r="A5" s="78"/>
      <c r="B5" s="82" t="s">
        <v>55</v>
      </c>
      <c r="C5" s="47" t="s">
        <v>56</v>
      </c>
      <c r="D5" s="83" t="s">
        <v>90</v>
      </c>
      <c r="E5" s="83" t="s">
        <v>58</v>
      </c>
      <c r="F5" s="83" t="s">
        <v>59</v>
      </c>
      <c r="G5" s="83" t="s">
        <v>60</v>
      </c>
    </row>
    <row r="6" spans="1:7" ht="21.75" customHeight="1">
      <c r="A6" s="84" t="s">
        <v>91</v>
      </c>
      <c r="B6" s="85">
        <f aca="true" t="shared" si="0" ref="B6:G6">B7+B10+B13+B19+B23+B26+B29+B31+B35+B39+B42+B44+B48+B50+B52+B54+B57+B60+B62+B66+B69+B71+B74</f>
        <v>11805</v>
      </c>
      <c r="C6" s="85">
        <f t="shared" si="0"/>
        <v>11610</v>
      </c>
      <c r="D6" s="85">
        <f t="shared" si="0"/>
        <v>11</v>
      </c>
      <c r="E6" s="85">
        <f t="shared" si="0"/>
        <v>41</v>
      </c>
      <c r="F6" s="85">
        <f t="shared" si="0"/>
        <v>143</v>
      </c>
      <c r="G6" s="85">
        <f t="shared" si="0"/>
        <v>0</v>
      </c>
    </row>
    <row r="7" spans="1:7" ht="21.75" customHeight="1">
      <c r="A7" s="86" t="s">
        <v>92</v>
      </c>
      <c r="B7" s="85">
        <f aca="true" t="shared" si="1" ref="B7:F7">SUM(B8:B9)</f>
        <v>416</v>
      </c>
      <c r="C7" s="85">
        <f t="shared" si="1"/>
        <v>416</v>
      </c>
      <c r="D7" s="85">
        <f t="shared" si="1"/>
        <v>0</v>
      </c>
      <c r="E7" s="85">
        <f t="shared" si="1"/>
        <v>0</v>
      </c>
      <c r="F7" s="85">
        <f t="shared" si="1"/>
        <v>0</v>
      </c>
      <c r="G7" s="85"/>
    </row>
    <row r="8" spans="1:7" ht="21.75" customHeight="1">
      <c r="A8" s="86" t="s">
        <v>93</v>
      </c>
      <c r="B8" s="87">
        <f>SUM(C8:G8)</f>
        <v>405</v>
      </c>
      <c r="C8" s="87">
        <v>405</v>
      </c>
      <c r="D8" s="87"/>
      <c r="E8" s="87"/>
      <c r="F8" s="87"/>
      <c r="G8" s="87"/>
    </row>
    <row r="9" spans="1:7" ht="21.75" customHeight="1">
      <c r="A9" s="84" t="s">
        <v>94</v>
      </c>
      <c r="B9" s="87">
        <f>SUM(C9:G9)</f>
        <v>11</v>
      </c>
      <c r="C9" s="87">
        <v>11</v>
      </c>
      <c r="D9" s="87"/>
      <c r="E9" s="87"/>
      <c r="F9" s="87"/>
      <c r="G9" s="87"/>
    </row>
    <row r="10" spans="1:7" ht="21.75" customHeight="1">
      <c r="A10" s="86" t="s">
        <v>95</v>
      </c>
      <c r="B10" s="85">
        <f aca="true" t="shared" si="2" ref="B10:F10">SUM(B11:B12)</f>
        <v>334</v>
      </c>
      <c r="C10" s="85">
        <f t="shared" si="2"/>
        <v>334</v>
      </c>
      <c r="D10" s="85">
        <f t="shared" si="2"/>
        <v>0</v>
      </c>
      <c r="E10" s="85">
        <f t="shared" si="2"/>
        <v>0</v>
      </c>
      <c r="F10" s="85">
        <f t="shared" si="2"/>
        <v>0</v>
      </c>
      <c r="G10" s="85"/>
    </row>
    <row r="11" spans="1:7" ht="21.75" customHeight="1">
      <c r="A11" s="86" t="s">
        <v>93</v>
      </c>
      <c r="B11" s="87">
        <f aca="true" t="shared" si="3" ref="B11:B18">C11+D11+E11+F11+G11</f>
        <v>328</v>
      </c>
      <c r="C11" s="87">
        <v>328</v>
      </c>
      <c r="D11" s="87"/>
      <c r="E11" s="87"/>
      <c r="F11" s="87"/>
      <c r="G11" s="87"/>
    </row>
    <row r="12" spans="1:7" ht="21.75" customHeight="1">
      <c r="A12" s="88" t="s">
        <v>94</v>
      </c>
      <c r="B12" s="87">
        <f t="shared" si="3"/>
        <v>6</v>
      </c>
      <c r="C12" s="87">
        <v>6</v>
      </c>
      <c r="D12" s="87"/>
      <c r="E12" s="87"/>
      <c r="F12" s="87"/>
      <c r="G12" s="87"/>
    </row>
    <row r="13" spans="1:7" ht="21.75" customHeight="1">
      <c r="A13" s="86" t="s">
        <v>96</v>
      </c>
      <c r="B13" s="85">
        <f aca="true" t="shared" si="4" ref="B13:F13">SUM(B14:B18)</f>
        <v>4587</v>
      </c>
      <c r="C13" s="85">
        <f t="shared" si="4"/>
        <v>4560</v>
      </c>
      <c r="D13" s="85">
        <f t="shared" si="4"/>
        <v>0</v>
      </c>
      <c r="E13" s="85">
        <f t="shared" si="4"/>
        <v>0</v>
      </c>
      <c r="F13" s="85">
        <f t="shared" si="4"/>
        <v>27</v>
      </c>
      <c r="G13" s="85"/>
    </row>
    <row r="14" spans="1:7" ht="21.75" customHeight="1">
      <c r="A14" s="86" t="s">
        <v>93</v>
      </c>
      <c r="B14" s="87">
        <f t="shared" si="3"/>
        <v>2714</v>
      </c>
      <c r="C14" s="87">
        <v>2714</v>
      </c>
      <c r="D14" s="87"/>
      <c r="E14" s="87"/>
      <c r="F14" s="87"/>
      <c r="G14" s="87"/>
    </row>
    <row r="15" spans="1:7" ht="21.75" customHeight="1">
      <c r="A15" s="88" t="s">
        <v>97</v>
      </c>
      <c r="B15" s="87">
        <f t="shared" si="3"/>
        <v>1127</v>
      </c>
      <c r="C15" s="87">
        <v>1127</v>
      </c>
      <c r="D15" s="87"/>
      <c r="E15" s="87"/>
      <c r="F15" s="87"/>
      <c r="G15" s="87"/>
    </row>
    <row r="16" spans="1:7" ht="21.75" customHeight="1">
      <c r="A16" s="86" t="s">
        <v>98</v>
      </c>
      <c r="B16" s="87">
        <f t="shared" si="3"/>
        <v>178</v>
      </c>
      <c r="C16" s="87">
        <v>178</v>
      </c>
      <c r="D16" s="87"/>
      <c r="E16" s="87"/>
      <c r="F16" s="87"/>
      <c r="G16" s="87"/>
    </row>
    <row r="17" spans="1:7" ht="21.75" customHeight="1">
      <c r="A17" s="86" t="s">
        <v>99</v>
      </c>
      <c r="B17" s="87">
        <f t="shared" si="3"/>
        <v>244</v>
      </c>
      <c r="C17" s="87">
        <v>217</v>
      </c>
      <c r="D17" s="87"/>
      <c r="E17" s="87"/>
      <c r="F17" s="87">
        <v>27</v>
      </c>
      <c r="G17" s="87"/>
    </row>
    <row r="18" spans="1:7" ht="30.75" customHeight="1">
      <c r="A18" s="88" t="s">
        <v>100</v>
      </c>
      <c r="B18" s="87">
        <f t="shared" si="3"/>
        <v>324</v>
      </c>
      <c r="C18" s="87">
        <v>324</v>
      </c>
      <c r="D18" s="87"/>
      <c r="E18" s="87"/>
      <c r="F18" s="87"/>
      <c r="G18" s="87"/>
    </row>
    <row r="19" spans="1:7" ht="21.75" customHeight="1">
      <c r="A19" s="86" t="s">
        <v>101</v>
      </c>
      <c r="B19" s="85">
        <f aca="true" t="shared" si="5" ref="B19:F19">SUM(B20:B22)</f>
        <v>301</v>
      </c>
      <c r="C19" s="85">
        <f t="shared" si="5"/>
        <v>301</v>
      </c>
      <c r="D19" s="85">
        <f t="shared" si="5"/>
        <v>0</v>
      </c>
      <c r="E19" s="85">
        <f t="shared" si="5"/>
        <v>0</v>
      </c>
      <c r="F19" s="85">
        <f t="shared" si="5"/>
        <v>0</v>
      </c>
      <c r="G19" s="85"/>
    </row>
    <row r="20" spans="1:7" ht="21.75" customHeight="1">
      <c r="A20" s="86" t="s">
        <v>93</v>
      </c>
      <c r="B20" s="87">
        <f aca="true" t="shared" si="6" ref="B20:B22">C20+D20+E20+F20</f>
        <v>257</v>
      </c>
      <c r="C20" s="87">
        <v>257</v>
      </c>
      <c r="D20" s="87"/>
      <c r="E20" s="87"/>
      <c r="F20" s="87"/>
      <c r="G20" s="87"/>
    </row>
    <row r="21" spans="1:7" ht="21.75" customHeight="1">
      <c r="A21" s="86" t="s">
        <v>102</v>
      </c>
      <c r="B21" s="87">
        <f t="shared" si="6"/>
        <v>33</v>
      </c>
      <c r="C21" s="87">
        <v>33</v>
      </c>
      <c r="D21" s="87"/>
      <c r="E21" s="87"/>
      <c r="F21" s="87"/>
      <c r="G21" s="87"/>
    </row>
    <row r="22" spans="1:7" ht="21.75" customHeight="1">
      <c r="A22" s="86" t="s">
        <v>94</v>
      </c>
      <c r="B22" s="87">
        <f t="shared" si="6"/>
        <v>11</v>
      </c>
      <c r="C22" s="87">
        <v>11</v>
      </c>
      <c r="D22" s="87"/>
      <c r="E22" s="87"/>
      <c r="F22" s="87"/>
      <c r="G22" s="87"/>
    </row>
    <row r="23" spans="1:7" ht="21.75" customHeight="1">
      <c r="A23" s="88" t="s">
        <v>103</v>
      </c>
      <c r="B23" s="85">
        <f aca="true" t="shared" si="7" ref="B23:F23">SUM(B24:B25)</f>
        <v>203</v>
      </c>
      <c r="C23" s="85">
        <f t="shared" si="7"/>
        <v>203</v>
      </c>
      <c r="D23" s="85">
        <f t="shared" si="7"/>
        <v>0</v>
      </c>
      <c r="E23" s="85">
        <f t="shared" si="7"/>
        <v>0</v>
      </c>
      <c r="F23" s="85">
        <f t="shared" si="7"/>
        <v>0</v>
      </c>
      <c r="G23" s="85"/>
    </row>
    <row r="24" spans="1:7" ht="21.75" customHeight="1">
      <c r="A24" s="88" t="s">
        <v>93</v>
      </c>
      <c r="B24" s="87">
        <f aca="true" t="shared" si="8" ref="B24:B28">C24+D24+E24+F24</f>
        <v>137</v>
      </c>
      <c r="C24" s="87">
        <v>137</v>
      </c>
      <c r="D24" s="87"/>
      <c r="E24" s="87"/>
      <c r="F24" s="87"/>
      <c r="G24" s="87"/>
    </row>
    <row r="25" spans="1:7" ht="21.75" customHeight="1">
      <c r="A25" s="86" t="s">
        <v>94</v>
      </c>
      <c r="B25" s="87">
        <f t="shared" si="8"/>
        <v>66</v>
      </c>
      <c r="C25" s="87">
        <v>66</v>
      </c>
      <c r="D25" s="87"/>
      <c r="E25" s="87"/>
      <c r="F25" s="87"/>
      <c r="G25" s="87"/>
    </row>
    <row r="26" spans="1:7" ht="21.75" customHeight="1">
      <c r="A26" s="86" t="s">
        <v>104</v>
      </c>
      <c r="B26" s="85">
        <f aca="true" t="shared" si="9" ref="B26:F26">SUM(B27:B28)</f>
        <v>1056</v>
      </c>
      <c r="C26" s="85">
        <f t="shared" si="9"/>
        <v>962</v>
      </c>
      <c r="D26" s="85">
        <f t="shared" si="9"/>
        <v>6</v>
      </c>
      <c r="E26" s="85">
        <f t="shared" si="9"/>
        <v>0</v>
      </c>
      <c r="F26" s="85">
        <f t="shared" si="9"/>
        <v>88</v>
      </c>
      <c r="G26" s="85"/>
    </row>
    <row r="27" spans="1:7" ht="21.75" customHeight="1">
      <c r="A27" s="88" t="s">
        <v>93</v>
      </c>
      <c r="B27" s="87">
        <f t="shared" si="8"/>
        <v>404</v>
      </c>
      <c r="C27" s="87">
        <v>404</v>
      </c>
      <c r="D27" s="87"/>
      <c r="E27" s="87"/>
      <c r="F27" s="87"/>
      <c r="G27" s="87"/>
    </row>
    <row r="28" spans="1:7" ht="21.75" customHeight="1">
      <c r="A28" s="88" t="s">
        <v>105</v>
      </c>
      <c r="B28" s="87">
        <f t="shared" si="8"/>
        <v>652</v>
      </c>
      <c r="C28" s="87">
        <v>558</v>
      </c>
      <c r="D28" s="87">
        <v>6</v>
      </c>
      <c r="E28" s="87"/>
      <c r="F28" s="87">
        <v>88</v>
      </c>
      <c r="G28" s="87"/>
    </row>
    <row r="29" spans="1:7" ht="21.75" customHeight="1">
      <c r="A29" s="86" t="s">
        <v>106</v>
      </c>
      <c r="B29" s="85">
        <f aca="true" t="shared" si="10" ref="B29:F29">SUM(B30:B30)</f>
        <v>200</v>
      </c>
      <c r="C29" s="85">
        <f t="shared" si="10"/>
        <v>200</v>
      </c>
      <c r="D29" s="85">
        <f t="shared" si="10"/>
        <v>0</v>
      </c>
      <c r="E29" s="85">
        <f t="shared" si="10"/>
        <v>0</v>
      </c>
      <c r="F29" s="85">
        <f t="shared" si="10"/>
        <v>0</v>
      </c>
      <c r="G29" s="85"/>
    </row>
    <row r="30" spans="1:7" ht="21.75" customHeight="1">
      <c r="A30" s="88" t="s">
        <v>107</v>
      </c>
      <c r="B30" s="87">
        <f aca="true" t="shared" si="11" ref="B30:B34">C30+D30+E30+F30</f>
        <v>200</v>
      </c>
      <c r="C30" s="87">
        <v>200</v>
      </c>
      <c r="D30" s="87">
        <v>0</v>
      </c>
      <c r="E30" s="87"/>
      <c r="F30" s="87"/>
      <c r="G30" s="87"/>
    </row>
    <row r="31" spans="1:7" ht="21.75" customHeight="1">
      <c r="A31" s="88" t="s">
        <v>108</v>
      </c>
      <c r="B31" s="85">
        <f aca="true" t="shared" si="12" ref="B31:F31">SUM(B32:B34)</f>
        <v>297</v>
      </c>
      <c r="C31" s="85">
        <f t="shared" si="12"/>
        <v>292</v>
      </c>
      <c r="D31" s="85">
        <f t="shared" si="12"/>
        <v>5</v>
      </c>
      <c r="E31" s="85">
        <f t="shared" si="12"/>
        <v>0</v>
      </c>
      <c r="F31" s="85">
        <f t="shared" si="12"/>
        <v>0</v>
      </c>
      <c r="G31" s="85"/>
    </row>
    <row r="32" spans="1:7" ht="21.75" customHeight="1">
      <c r="A32" s="86" t="s">
        <v>93</v>
      </c>
      <c r="B32" s="87">
        <f t="shared" si="11"/>
        <v>270</v>
      </c>
      <c r="C32" s="87">
        <v>270</v>
      </c>
      <c r="D32" s="87"/>
      <c r="E32" s="87"/>
      <c r="F32" s="87"/>
      <c r="G32" s="87"/>
    </row>
    <row r="33" spans="1:7" ht="21.75" customHeight="1">
      <c r="A33" s="88" t="s">
        <v>94</v>
      </c>
      <c r="B33" s="87">
        <f t="shared" si="11"/>
        <v>22</v>
      </c>
      <c r="C33" s="87">
        <v>22</v>
      </c>
      <c r="D33" s="87"/>
      <c r="E33" s="87"/>
      <c r="F33" s="87"/>
      <c r="G33" s="87"/>
    </row>
    <row r="34" spans="1:7" ht="21.75" customHeight="1">
      <c r="A34" s="84" t="s">
        <v>109</v>
      </c>
      <c r="B34" s="87">
        <f t="shared" si="11"/>
        <v>5</v>
      </c>
      <c r="C34" s="87"/>
      <c r="D34" s="87">
        <v>5</v>
      </c>
      <c r="E34" s="87"/>
      <c r="F34" s="87"/>
      <c r="G34" s="87"/>
    </row>
    <row r="35" spans="1:7" ht="21.75" customHeight="1">
      <c r="A35" s="88" t="s">
        <v>110</v>
      </c>
      <c r="B35" s="85">
        <f aca="true" t="shared" si="13" ref="B35:F35">SUM(B36:B38)</f>
        <v>107</v>
      </c>
      <c r="C35" s="85">
        <f t="shared" si="13"/>
        <v>107</v>
      </c>
      <c r="D35" s="85">
        <f t="shared" si="13"/>
        <v>0</v>
      </c>
      <c r="E35" s="85">
        <f t="shared" si="13"/>
        <v>0</v>
      </c>
      <c r="F35" s="85">
        <f t="shared" si="13"/>
        <v>0</v>
      </c>
      <c r="G35" s="85"/>
    </row>
    <row r="36" spans="1:7" ht="21.75" customHeight="1">
      <c r="A36" s="88" t="s">
        <v>93</v>
      </c>
      <c r="B36" s="87">
        <f aca="true" t="shared" si="14" ref="B36:B38">C36+D36+E36+F36</f>
        <v>60</v>
      </c>
      <c r="C36" s="87">
        <v>60</v>
      </c>
      <c r="D36" s="87"/>
      <c r="E36" s="87"/>
      <c r="F36" s="87"/>
      <c r="G36" s="87"/>
    </row>
    <row r="37" spans="1:7" ht="21.75" customHeight="1">
      <c r="A37" s="88" t="s">
        <v>94</v>
      </c>
      <c r="B37" s="87">
        <f t="shared" si="14"/>
        <v>5</v>
      </c>
      <c r="C37" s="87">
        <v>5</v>
      </c>
      <c r="D37" s="87"/>
      <c r="E37" s="87"/>
      <c r="F37" s="87"/>
      <c r="G37" s="87"/>
    </row>
    <row r="38" spans="1:7" ht="21.75" customHeight="1">
      <c r="A38" s="88" t="s">
        <v>111</v>
      </c>
      <c r="B38" s="87">
        <f t="shared" si="14"/>
        <v>42</v>
      </c>
      <c r="C38" s="87">
        <v>42</v>
      </c>
      <c r="D38" s="87"/>
      <c r="E38" s="87"/>
      <c r="F38" s="87"/>
      <c r="G38" s="87"/>
    </row>
    <row r="39" spans="1:7" ht="21.75" customHeight="1">
      <c r="A39" s="84" t="s">
        <v>112</v>
      </c>
      <c r="B39" s="85">
        <f aca="true" t="shared" si="15" ref="B39:F39">SUM(B40:B41)</f>
        <v>549</v>
      </c>
      <c r="C39" s="85">
        <f t="shared" si="15"/>
        <v>549</v>
      </c>
      <c r="D39" s="85">
        <f t="shared" si="15"/>
        <v>0</v>
      </c>
      <c r="E39" s="85">
        <f t="shared" si="15"/>
        <v>0</v>
      </c>
      <c r="F39" s="85">
        <f t="shared" si="15"/>
        <v>0</v>
      </c>
      <c r="G39" s="85"/>
    </row>
    <row r="40" spans="1:7" ht="21.75" customHeight="1">
      <c r="A40" s="86" t="s">
        <v>93</v>
      </c>
      <c r="B40" s="87">
        <f aca="true" t="shared" si="16" ref="B40:B43">C40+D40+E40+F40</f>
        <v>424</v>
      </c>
      <c r="C40" s="87">
        <v>424</v>
      </c>
      <c r="D40" s="87"/>
      <c r="E40" s="87"/>
      <c r="F40" s="87"/>
      <c r="G40" s="87"/>
    </row>
    <row r="41" spans="1:7" ht="21.75" customHeight="1">
      <c r="A41" s="86" t="s">
        <v>94</v>
      </c>
      <c r="B41" s="87">
        <f t="shared" si="16"/>
        <v>125</v>
      </c>
      <c r="C41" s="87">
        <v>125</v>
      </c>
      <c r="D41" s="87"/>
      <c r="E41" s="87"/>
      <c r="F41" s="87"/>
      <c r="G41" s="87"/>
    </row>
    <row r="42" spans="1:7" ht="21.75" customHeight="1">
      <c r="A42" s="84" t="s">
        <v>113</v>
      </c>
      <c r="B42" s="85">
        <f aca="true" t="shared" si="17" ref="B42:F42">SUM(B43:B43)</f>
        <v>433</v>
      </c>
      <c r="C42" s="85">
        <f t="shared" si="17"/>
        <v>433</v>
      </c>
      <c r="D42" s="85">
        <f t="shared" si="17"/>
        <v>0</v>
      </c>
      <c r="E42" s="85">
        <f t="shared" si="17"/>
        <v>0</v>
      </c>
      <c r="F42" s="85">
        <f t="shared" si="17"/>
        <v>0</v>
      </c>
      <c r="G42" s="85"/>
    </row>
    <row r="43" spans="1:7" ht="21.75" customHeight="1">
      <c r="A43" s="86" t="s">
        <v>93</v>
      </c>
      <c r="B43" s="87">
        <f t="shared" si="16"/>
        <v>433</v>
      </c>
      <c r="C43" s="87">
        <v>433</v>
      </c>
      <c r="D43" s="87"/>
      <c r="E43" s="87"/>
      <c r="F43" s="87"/>
      <c r="G43" s="87"/>
    </row>
    <row r="44" spans="1:7" ht="21.75" customHeight="1">
      <c r="A44" s="88" t="s">
        <v>114</v>
      </c>
      <c r="B44" s="85">
        <f aca="true" t="shared" si="18" ref="B44:F44">SUM(B45:B47)</f>
        <v>1538</v>
      </c>
      <c r="C44" s="85">
        <f t="shared" si="18"/>
        <v>1532</v>
      </c>
      <c r="D44" s="85">
        <f t="shared" si="18"/>
        <v>0</v>
      </c>
      <c r="E44" s="85">
        <f t="shared" si="18"/>
        <v>6</v>
      </c>
      <c r="F44" s="85">
        <f t="shared" si="18"/>
        <v>0</v>
      </c>
      <c r="G44" s="85"/>
    </row>
    <row r="45" spans="1:7" ht="21.75" customHeight="1">
      <c r="A45" s="88" t="s">
        <v>93</v>
      </c>
      <c r="B45" s="87">
        <f aca="true" t="shared" si="19" ref="B45:B47">C45+D45+E45+F45</f>
        <v>1036</v>
      </c>
      <c r="C45" s="87">
        <v>1036</v>
      </c>
      <c r="D45" s="87"/>
      <c r="E45" s="87"/>
      <c r="F45" s="87"/>
      <c r="G45" s="87"/>
    </row>
    <row r="46" spans="1:7" ht="21.75" customHeight="1">
      <c r="A46" s="88" t="s">
        <v>94</v>
      </c>
      <c r="B46" s="87">
        <f t="shared" si="19"/>
        <v>496</v>
      </c>
      <c r="C46" s="87">
        <v>496</v>
      </c>
      <c r="D46" s="87"/>
      <c r="E46" s="87"/>
      <c r="F46" s="87"/>
      <c r="G46" s="87"/>
    </row>
    <row r="47" spans="1:7" ht="21.75" customHeight="1">
      <c r="A47" s="88" t="s">
        <v>115</v>
      </c>
      <c r="B47" s="87">
        <f t="shared" si="19"/>
        <v>6</v>
      </c>
      <c r="C47" s="87"/>
      <c r="D47" s="87"/>
      <c r="E47" s="87">
        <v>6</v>
      </c>
      <c r="F47" s="87"/>
      <c r="G47" s="87"/>
    </row>
    <row r="48" spans="1:7" ht="21.75" customHeight="1">
      <c r="A48" s="86" t="s">
        <v>116</v>
      </c>
      <c r="B48" s="85">
        <f aca="true" t="shared" si="20" ref="B48:F48">SUM(B49:B49)</f>
        <v>27</v>
      </c>
      <c r="C48" s="85">
        <f t="shared" si="20"/>
        <v>27</v>
      </c>
      <c r="D48" s="85">
        <f t="shared" si="20"/>
        <v>0</v>
      </c>
      <c r="E48" s="85">
        <f t="shared" si="20"/>
        <v>0</v>
      </c>
      <c r="F48" s="85">
        <f t="shared" si="20"/>
        <v>0</v>
      </c>
      <c r="G48" s="85"/>
    </row>
    <row r="49" spans="1:7" ht="21.75" customHeight="1">
      <c r="A49" s="86" t="s">
        <v>93</v>
      </c>
      <c r="B49" s="87">
        <f aca="true" t="shared" si="21" ref="B49:B53">C49+D49+E49+F49</f>
        <v>27</v>
      </c>
      <c r="C49" s="87">
        <v>27</v>
      </c>
      <c r="D49" s="87"/>
      <c r="E49" s="87"/>
      <c r="F49" s="87"/>
      <c r="G49" s="87"/>
    </row>
    <row r="50" spans="1:7" ht="21.75" customHeight="1">
      <c r="A50" s="86" t="s">
        <v>117</v>
      </c>
      <c r="B50" s="85">
        <f aca="true" t="shared" si="22" ref="B50:F50">SUM(B51:B51)</f>
        <v>29</v>
      </c>
      <c r="C50" s="85">
        <f t="shared" si="22"/>
        <v>29</v>
      </c>
      <c r="D50" s="85">
        <f t="shared" si="22"/>
        <v>0</v>
      </c>
      <c r="E50" s="85">
        <f t="shared" si="22"/>
        <v>0</v>
      </c>
      <c r="F50" s="85">
        <f t="shared" si="22"/>
        <v>0</v>
      </c>
      <c r="G50" s="85"/>
    </row>
    <row r="51" spans="1:7" ht="21.75" customHeight="1">
      <c r="A51" s="86" t="s">
        <v>93</v>
      </c>
      <c r="B51" s="87">
        <f t="shared" si="21"/>
        <v>29</v>
      </c>
      <c r="C51" s="87">
        <v>29</v>
      </c>
      <c r="D51" s="87"/>
      <c r="E51" s="87"/>
      <c r="F51" s="87"/>
      <c r="G51" s="87"/>
    </row>
    <row r="52" spans="1:7" ht="21.75" customHeight="1">
      <c r="A52" s="88" t="s">
        <v>118</v>
      </c>
      <c r="B52" s="85">
        <f aca="true" t="shared" si="23" ref="B52:F52">SUM(B53:B53)</f>
        <v>104</v>
      </c>
      <c r="C52" s="85">
        <f t="shared" si="23"/>
        <v>104</v>
      </c>
      <c r="D52" s="85">
        <f t="shared" si="23"/>
        <v>0</v>
      </c>
      <c r="E52" s="85">
        <f t="shared" si="23"/>
        <v>0</v>
      </c>
      <c r="F52" s="85">
        <f t="shared" si="23"/>
        <v>0</v>
      </c>
      <c r="G52" s="85"/>
    </row>
    <row r="53" spans="1:7" ht="21.75" customHeight="1">
      <c r="A53" s="86" t="s">
        <v>119</v>
      </c>
      <c r="B53" s="87">
        <f t="shared" si="21"/>
        <v>104</v>
      </c>
      <c r="C53" s="87">
        <v>104</v>
      </c>
      <c r="D53" s="87"/>
      <c r="E53" s="87"/>
      <c r="F53" s="87"/>
      <c r="G53" s="87"/>
    </row>
    <row r="54" spans="1:7" ht="21.75" customHeight="1">
      <c r="A54" s="88" t="s">
        <v>120</v>
      </c>
      <c r="B54" s="85">
        <f aca="true" t="shared" si="24" ref="B54:F54">SUM(B55:B56)</f>
        <v>17</v>
      </c>
      <c r="C54" s="85">
        <f t="shared" si="24"/>
        <v>17</v>
      </c>
      <c r="D54" s="85">
        <f t="shared" si="24"/>
        <v>0</v>
      </c>
      <c r="E54" s="85">
        <f t="shared" si="24"/>
        <v>0</v>
      </c>
      <c r="F54" s="85">
        <f t="shared" si="24"/>
        <v>0</v>
      </c>
      <c r="G54" s="85"/>
    </row>
    <row r="55" spans="1:7" ht="21.75" customHeight="1">
      <c r="A55" s="88" t="s">
        <v>93</v>
      </c>
      <c r="B55" s="87">
        <f aca="true" t="shared" si="25" ref="B55:B59">C55+D55+E55+F55</f>
        <v>15</v>
      </c>
      <c r="C55" s="87">
        <v>15</v>
      </c>
      <c r="D55" s="87"/>
      <c r="E55" s="87"/>
      <c r="F55" s="87"/>
      <c r="G55" s="87"/>
    </row>
    <row r="56" spans="1:7" ht="21.75" customHeight="1">
      <c r="A56" s="86" t="s">
        <v>121</v>
      </c>
      <c r="B56" s="87">
        <f t="shared" si="25"/>
        <v>2</v>
      </c>
      <c r="C56" s="87">
        <v>2</v>
      </c>
      <c r="D56" s="87"/>
      <c r="E56" s="87"/>
      <c r="F56" s="87"/>
      <c r="G56" s="87"/>
    </row>
    <row r="57" spans="1:7" ht="21.75" customHeight="1">
      <c r="A57" s="88" t="s">
        <v>122</v>
      </c>
      <c r="B57" s="85">
        <f aca="true" t="shared" si="26" ref="B57:F57">SUM(B58:B59)</f>
        <v>395</v>
      </c>
      <c r="C57" s="85">
        <f t="shared" si="26"/>
        <v>370</v>
      </c>
      <c r="D57" s="85">
        <f t="shared" si="26"/>
        <v>0</v>
      </c>
      <c r="E57" s="85">
        <f t="shared" si="26"/>
        <v>25</v>
      </c>
      <c r="F57" s="85">
        <f t="shared" si="26"/>
        <v>0</v>
      </c>
      <c r="G57" s="85"/>
    </row>
    <row r="58" spans="1:7" ht="21.75" customHeight="1">
      <c r="A58" s="88" t="s">
        <v>93</v>
      </c>
      <c r="B58" s="89">
        <f t="shared" si="25"/>
        <v>370</v>
      </c>
      <c r="C58" s="89">
        <v>370</v>
      </c>
      <c r="D58" s="89"/>
      <c r="E58" s="89"/>
      <c r="F58" s="89"/>
      <c r="G58" s="89"/>
    </row>
    <row r="59" spans="1:7" ht="21.75" customHeight="1">
      <c r="A59" s="88" t="s">
        <v>123</v>
      </c>
      <c r="B59" s="90">
        <f t="shared" si="25"/>
        <v>25</v>
      </c>
      <c r="C59" s="90"/>
      <c r="D59" s="90"/>
      <c r="E59" s="90">
        <v>25</v>
      </c>
      <c r="F59" s="90"/>
      <c r="G59" s="90"/>
    </row>
    <row r="60" spans="1:7" ht="21.75" customHeight="1">
      <c r="A60" s="88" t="s">
        <v>124</v>
      </c>
      <c r="B60" s="91">
        <f aca="true" t="shared" si="27" ref="B60:F60">SUM(B61:B61)</f>
        <v>263</v>
      </c>
      <c r="C60" s="91">
        <f t="shared" si="27"/>
        <v>263</v>
      </c>
      <c r="D60" s="91">
        <f t="shared" si="27"/>
        <v>0</v>
      </c>
      <c r="E60" s="91">
        <f t="shared" si="27"/>
        <v>0</v>
      </c>
      <c r="F60" s="91">
        <f t="shared" si="27"/>
        <v>0</v>
      </c>
      <c r="G60" s="91"/>
    </row>
    <row r="61" spans="1:7" ht="21.75" customHeight="1">
      <c r="A61" s="88" t="s">
        <v>93</v>
      </c>
      <c r="B61" s="90">
        <f aca="true" t="shared" si="28" ref="B61:B65">C61+D61+E61+F61</f>
        <v>263</v>
      </c>
      <c r="C61" s="90">
        <v>263</v>
      </c>
      <c r="D61" s="90"/>
      <c r="E61" s="90"/>
      <c r="F61" s="90"/>
      <c r="G61" s="90"/>
    </row>
    <row r="62" spans="1:7" ht="21.75" customHeight="1">
      <c r="A62" s="88" t="s">
        <v>125</v>
      </c>
      <c r="B62" s="92">
        <f aca="true" t="shared" si="29" ref="B62:F62">SUM(B63:B65)</f>
        <v>329</v>
      </c>
      <c r="C62" s="92">
        <f t="shared" si="29"/>
        <v>323</v>
      </c>
      <c r="D62" s="92">
        <f t="shared" si="29"/>
        <v>0</v>
      </c>
      <c r="E62" s="92">
        <f t="shared" si="29"/>
        <v>0</v>
      </c>
      <c r="F62" s="92">
        <f t="shared" si="29"/>
        <v>6</v>
      </c>
      <c r="G62" s="92"/>
    </row>
    <row r="63" spans="1:7" ht="21.75" customHeight="1">
      <c r="A63" s="86" t="s">
        <v>93</v>
      </c>
      <c r="B63" s="93">
        <f t="shared" si="28"/>
        <v>229</v>
      </c>
      <c r="C63" s="93">
        <v>229</v>
      </c>
      <c r="D63" s="93"/>
      <c r="E63" s="93"/>
      <c r="F63" s="93"/>
      <c r="G63" s="93"/>
    </row>
    <row r="64" spans="1:7" ht="21.75" customHeight="1">
      <c r="A64" s="88" t="s">
        <v>94</v>
      </c>
      <c r="B64" s="90">
        <f t="shared" si="28"/>
        <v>14</v>
      </c>
      <c r="C64" s="90">
        <v>14</v>
      </c>
      <c r="D64" s="90"/>
      <c r="E64" s="90"/>
      <c r="F64" s="90"/>
      <c r="G64" s="90"/>
    </row>
    <row r="65" spans="1:7" ht="21.75" customHeight="1">
      <c r="A65" s="88" t="s">
        <v>126</v>
      </c>
      <c r="B65" s="90">
        <f t="shared" si="28"/>
        <v>86</v>
      </c>
      <c r="C65" s="90">
        <v>80</v>
      </c>
      <c r="D65" s="90"/>
      <c r="E65" s="90"/>
      <c r="F65" s="90">
        <v>6</v>
      </c>
      <c r="G65" s="90"/>
    </row>
    <row r="66" spans="1:7" ht="21.75" customHeight="1">
      <c r="A66" s="88" t="s">
        <v>127</v>
      </c>
      <c r="B66" s="91">
        <f aca="true" t="shared" si="30" ref="B66:F66">SUM(B67:B68)</f>
        <v>164</v>
      </c>
      <c r="C66" s="91">
        <f t="shared" si="30"/>
        <v>164</v>
      </c>
      <c r="D66" s="91">
        <f t="shared" si="30"/>
        <v>0</v>
      </c>
      <c r="E66" s="91">
        <f t="shared" si="30"/>
        <v>0</v>
      </c>
      <c r="F66" s="91">
        <f t="shared" si="30"/>
        <v>0</v>
      </c>
      <c r="G66" s="91"/>
    </row>
    <row r="67" spans="1:7" ht="21.75" customHeight="1">
      <c r="A67" s="84" t="s">
        <v>93</v>
      </c>
      <c r="B67" s="87">
        <f aca="true" t="shared" si="31" ref="B67:B70">C67+D67+E67+F67</f>
        <v>113</v>
      </c>
      <c r="C67" s="87">
        <v>113</v>
      </c>
      <c r="D67" s="87"/>
      <c r="E67" s="87"/>
      <c r="F67" s="87"/>
      <c r="G67" s="87"/>
    </row>
    <row r="68" spans="1:7" ht="21.75" customHeight="1">
      <c r="A68" s="86" t="s">
        <v>94</v>
      </c>
      <c r="B68" s="87">
        <f t="shared" si="31"/>
        <v>51</v>
      </c>
      <c r="C68" s="87">
        <v>51</v>
      </c>
      <c r="D68" s="87"/>
      <c r="E68" s="87"/>
      <c r="F68" s="87"/>
      <c r="G68" s="87"/>
    </row>
    <row r="69" spans="1:7" ht="21.75" customHeight="1">
      <c r="A69" s="88" t="s">
        <v>128</v>
      </c>
      <c r="B69" s="85">
        <f aca="true" t="shared" si="32" ref="B69:F69">SUM(B70:B70)</f>
        <v>104</v>
      </c>
      <c r="C69" s="85">
        <f t="shared" si="32"/>
        <v>104</v>
      </c>
      <c r="D69" s="85">
        <f t="shared" si="32"/>
        <v>0</v>
      </c>
      <c r="E69" s="85">
        <f t="shared" si="32"/>
        <v>0</v>
      </c>
      <c r="F69" s="85">
        <f t="shared" si="32"/>
        <v>0</v>
      </c>
      <c r="G69" s="85"/>
    </row>
    <row r="70" spans="1:7" ht="21.75" customHeight="1">
      <c r="A70" s="88" t="s">
        <v>93</v>
      </c>
      <c r="B70" s="87">
        <f t="shared" si="31"/>
        <v>104</v>
      </c>
      <c r="C70" s="87">
        <v>104</v>
      </c>
      <c r="D70" s="87"/>
      <c r="E70" s="87"/>
      <c r="F70" s="87"/>
      <c r="G70" s="87"/>
    </row>
    <row r="71" spans="1:7" ht="21.75" customHeight="1">
      <c r="A71" s="88" t="s">
        <v>129</v>
      </c>
      <c r="B71" s="85">
        <f aca="true" t="shared" si="33" ref="B71:F71">SUM(B72:B73,)</f>
        <v>342</v>
      </c>
      <c r="C71" s="85">
        <f t="shared" si="33"/>
        <v>320</v>
      </c>
      <c r="D71" s="85">
        <f t="shared" si="33"/>
        <v>0</v>
      </c>
      <c r="E71" s="85">
        <f t="shared" si="33"/>
        <v>0</v>
      </c>
      <c r="F71" s="85">
        <f t="shared" si="33"/>
        <v>22</v>
      </c>
      <c r="G71" s="85"/>
    </row>
    <row r="72" spans="1:7" ht="21.75" customHeight="1">
      <c r="A72" s="88" t="s">
        <v>93</v>
      </c>
      <c r="B72" s="87">
        <f aca="true" t="shared" si="34" ref="B72:B75">C72+D72+E72+F72</f>
        <v>285</v>
      </c>
      <c r="C72" s="87">
        <v>285</v>
      </c>
      <c r="D72" s="87"/>
      <c r="E72" s="87"/>
      <c r="F72" s="87"/>
      <c r="G72" s="87"/>
    </row>
    <row r="73" spans="1:7" ht="21.75" customHeight="1">
      <c r="A73" s="86" t="s">
        <v>130</v>
      </c>
      <c r="B73" s="87">
        <f t="shared" si="34"/>
        <v>57</v>
      </c>
      <c r="C73" s="87">
        <v>35</v>
      </c>
      <c r="D73" s="87"/>
      <c r="E73" s="87"/>
      <c r="F73" s="87">
        <v>22</v>
      </c>
      <c r="G73" s="87"/>
    </row>
    <row r="74" spans="1:7" ht="21.75" customHeight="1">
      <c r="A74" s="88" t="s">
        <v>131</v>
      </c>
      <c r="B74" s="85">
        <f aca="true" t="shared" si="35" ref="B74:F74">SUM(B75:B75)</f>
        <v>10</v>
      </c>
      <c r="C74" s="85">
        <f t="shared" si="35"/>
        <v>0</v>
      </c>
      <c r="D74" s="85">
        <f t="shared" si="35"/>
        <v>0</v>
      </c>
      <c r="E74" s="85">
        <f t="shared" si="35"/>
        <v>10</v>
      </c>
      <c r="F74" s="85">
        <f t="shared" si="35"/>
        <v>0</v>
      </c>
      <c r="G74" s="85"/>
    </row>
    <row r="75" spans="1:7" ht="21.75" customHeight="1">
      <c r="A75" s="88" t="s">
        <v>132</v>
      </c>
      <c r="B75" s="87">
        <f t="shared" si="34"/>
        <v>10</v>
      </c>
      <c r="C75" s="87"/>
      <c r="D75" s="87"/>
      <c r="E75" s="87">
        <v>10</v>
      </c>
      <c r="F75" s="87"/>
      <c r="G75" s="87"/>
    </row>
    <row r="76" spans="1:7" ht="21.75" customHeight="1">
      <c r="A76" s="84" t="s">
        <v>133</v>
      </c>
      <c r="B76" s="85"/>
      <c r="C76" s="85"/>
      <c r="D76" s="85"/>
      <c r="E76" s="85"/>
      <c r="F76" s="85"/>
      <c r="G76" s="85"/>
    </row>
    <row r="77" spans="1:7" ht="21.75" customHeight="1">
      <c r="A77" s="84" t="s">
        <v>134</v>
      </c>
      <c r="B77" s="85">
        <f aca="true" t="shared" si="36" ref="B77:F77">B78</f>
        <v>236</v>
      </c>
      <c r="C77" s="85">
        <f t="shared" si="36"/>
        <v>236</v>
      </c>
      <c r="D77" s="85">
        <f t="shared" si="36"/>
        <v>0</v>
      </c>
      <c r="E77" s="85">
        <f t="shared" si="36"/>
        <v>0</v>
      </c>
      <c r="F77" s="85">
        <f t="shared" si="36"/>
        <v>0</v>
      </c>
      <c r="G77" s="85"/>
    </row>
    <row r="78" spans="1:7" ht="21.75" customHeight="1">
      <c r="A78" s="88" t="s">
        <v>135</v>
      </c>
      <c r="B78" s="85">
        <f aca="true" t="shared" si="37" ref="B78:F78">SUM(B79:B82)</f>
        <v>236</v>
      </c>
      <c r="C78" s="85">
        <f t="shared" si="37"/>
        <v>236</v>
      </c>
      <c r="D78" s="85">
        <f t="shared" si="37"/>
        <v>0</v>
      </c>
      <c r="E78" s="85">
        <f t="shared" si="37"/>
        <v>0</v>
      </c>
      <c r="F78" s="85">
        <f t="shared" si="37"/>
        <v>0</v>
      </c>
      <c r="G78" s="85"/>
    </row>
    <row r="79" spans="1:7" ht="21.75" customHeight="1">
      <c r="A79" s="88" t="s">
        <v>136</v>
      </c>
      <c r="B79" s="87">
        <f aca="true" t="shared" si="38" ref="B79:B82">C79+D79+E79+F79</f>
        <v>20</v>
      </c>
      <c r="C79" s="87">
        <v>20</v>
      </c>
      <c r="D79" s="87"/>
      <c r="E79" s="87"/>
      <c r="F79" s="87"/>
      <c r="G79" s="87"/>
    </row>
    <row r="80" spans="1:7" ht="21.75" customHeight="1">
      <c r="A80" s="88" t="s">
        <v>137</v>
      </c>
      <c r="B80" s="87">
        <f t="shared" si="38"/>
        <v>10</v>
      </c>
      <c r="C80" s="87">
        <v>10</v>
      </c>
      <c r="D80" s="87"/>
      <c r="E80" s="87"/>
      <c r="F80" s="87"/>
      <c r="G80" s="87"/>
    </row>
    <row r="81" spans="1:7" ht="21.75" customHeight="1">
      <c r="A81" s="88" t="s">
        <v>138</v>
      </c>
      <c r="B81" s="87">
        <f t="shared" si="38"/>
        <v>20</v>
      </c>
      <c r="C81" s="87">
        <v>20</v>
      </c>
      <c r="D81" s="87"/>
      <c r="E81" s="87"/>
      <c r="F81" s="87"/>
      <c r="G81" s="87"/>
    </row>
    <row r="82" spans="1:7" ht="21.75" customHeight="1">
      <c r="A82" s="88" t="s">
        <v>139</v>
      </c>
      <c r="B82" s="87">
        <f t="shared" si="38"/>
        <v>186</v>
      </c>
      <c r="C82" s="87">
        <v>186</v>
      </c>
      <c r="D82" s="87"/>
      <c r="E82" s="87"/>
      <c r="F82" s="87"/>
      <c r="G82" s="87"/>
    </row>
    <row r="83" spans="1:7" ht="21.75" customHeight="1">
      <c r="A83" s="84" t="s">
        <v>140</v>
      </c>
      <c r="B83" s="85">
        <f aca="true" t="shared" si="39" ref="B83:F83">B84+B87+B94+B97+B100</f>
        <v>6644</v>
      </c>
      <c r="C83" s="85">
        <f t="shared" si="39"/>
        <v>5532</v>
      </c>
      <c r="D83" s="85">
        <f t="shared" si="39"/>
        <v>1061</v>
      </c>
      <c r="E83" s="85">
        <f t="shared" si="39"/>
        <v>28</v>
      </c>
      <c r="F83" s="85">
        <f t="shared" si="39"/>
        <v>23</v>
      </c>
      <c r="G83" s="85"/>
    </row>
    <row r="84" spans="1:7" ht="21.75" customHeight="1">
      <c r="A84" s="86" t="s">
        <v>141</v>
      </c>
      <c r="B84" s="85">
        <f aca="true" t="shared" si="40" ref="B84:F84">SUM(B85:B86)</f>
        <v>113</v>
      </c>
      <c r="C84" s="85">
        <f t="shared" si="40"/>
        <v>113</v>
      </c>
      <c r="D84" s="85">
        <f t="shared" si="40"/>
        <v>0</v>
      </c>
      <c r="E84" s="85">
        <f t="shared" si="40"/>
        <v>0</v>
      </c>
      <c r="F84" s="85">
        <f t="shared" si="40"/>
        <v>0</v>
      </c>
      <c r="G84" s="85"/>
    </row>
    <row r="85" spans="1:7" ht="21.75" customHeight="1">
      <c r="A85" s="86" t="s">
        <v>142</v>
      </c>
      <c r="B85" s="87">
        <f aca="true" t="shared" si="41" ref="B85:B93">C85+D85+E85+F85</f>
        <v>8</v>
      </c>
      <c r="C85" s="87">
        <v>8</v>
      </c>
      <c r="D85" s="87"/>
      <c r="E85" s="87"/>
      <c r="F85" s="87"/>
      <c r="G85" s="87"/>
    </row>
    <row r="86" spans="1:7" ht="21.75" customHeight="1">
      <c r="A86" s="88" t="s">
        <v>143</v>
      </c>
      <c r="B86" s="87">
        <f t="shared" si="41"/>
        <v>105</v>
      </c>
      <c r="C86" s="87">
        <v>105</v>
      </c>
      <c r="D86" s="87"/>
      <c r="E86" s="87"/>
      <c r="F86" s="87"/>
      <c r="G86" s="87"/>
    </row>
    <row r="87" spans="1:7" ht="21.75" customHeight="1">
      <c r="A87" s="88" t="s">
        <v>144</v>
      </c>
      <c r="B87" s="85">
        <f aca="true" t="shared" si="42" ref="B87:F87">SUM(B88:B93)</f>
        <v>4446</v>
      </c>
      <c r="C87" s="85">
        <f t="shared" si="42"/>
        <v>3787</v>
      </c>
      <c r="D87" s="85">
        <f t="shared" si="42"/>
        <v>631</v>
      </c>
      <c r="E87" s="85">
        <f t="shared" si="42"/>
        <v>5</v>
      </c>
      <c r="F87" s="85">
        <f t="shared" si="42"/>
        <v>23</v>
      </c>
      <c r="G87" s="85"/>
    </row>
    <row r="88" spans="1:7" ht="21.75" customHeight="1">
      <c r="A88" s="88" t="s">
        <v>93</v>
      </c>
      <c r="B88" s="87">
        <f t="shared" si="41"/>
        <v>2625</v>
      </c>
      <c r="C88" s="87">
        <v>2610</v>
      </c>
      <c r="D88" s="87"/>
      <c r="E88" s="87"/>
      <c r="F88" s="87">
        <v>15</v>
      </c>
      <c r="G88" s="87"/>
    </row>
    <row r="89" spans="1:7" ht="21.75" customHeight="1">
      <c r="A89" s="84" t="s">
        <v>145</v>
      </c>
      <c r="B89" s="87">
        <f t="shared" si="41"/>
        <v>631</v>
      </c>
      <c r="C89" s="87"/>
      <c r="D89" s="87">
        <v>631</v>
      </c>
      <c r="E89" s="87"/>
      <c r="F89" s="87"/>
      <c r="G89" s="87"/>
    </row>
    <row r="90" spans="1:7" ht="21.75" customHeight="1">
      <c r="A90" s="86" t="s">
        <v>146</v>
      </c>
      <c r="B90" s="87">
        <f t="shared" si="41"/>
        <v>5</v>
      </c>
      <c r="C90" s="87"/>
      <c r="D90" s="87"/>
      <c r="E90" s="87">
        <v>5</v>
      </c>
      <c r="F90" s="87"/>
      <c r="G90" s="87"/>
    </row>
    <row r="91" spans="1:7" ht="21.75" customHeight="1">
      <c r="A91" s="88" t="s">
        <v>147</v>
      </c>
      <c r="B91" s="87">
        <f t="shared" si="41"/>
        <v>400</v>
      </c>
      <c r="C91" s="87">
        <v>392</v>
      </c>
      <c r="D91" s="87"/>
      <c r="E91" s="87"/>
      <c r="F91" s="87">
        <v>8</v>
      </c>
      <c r="G91" s="87"/>
    </row>
    <row r="92" spans="1:7" ht="21.75" customHeight="1">
      <c r="A92" s="86" t="s">
        <v>148</v>
      </c>
      <c r="B92" s="87">
        <f t="shared" si="41"/>
        <v>130</v>
      </c>
      <c r="C92" s="87">
        <v>130</v>
      </c>
      <c r="D92" s="87"/>
      <c r="E92" s="87"/>
      <c r="F92" s="87"/>
      <c r="G92" s="87"/>
    </row>
    <row r="93" spans="1:7" ht="21.75" customHeight="1">
      <c r="A93" s="88" t="s">
        <v>149</v>
      </c>
      <c r="B93" s="87">
        <f t="shared" si="41"/>
        <v>655</v>
      </c>
      <c r="C93" s="87">
        <v>655</v>
      </c>
      <c r="D93" s="87"/>
      <c r="E93" s="87"/>
      <c r="F93" s="87"/>
      <c r="G93" s="87"/>
    </row>
    <row r="94" spans="1:7" ht="21.75" customHeight="1">
      <c r="A94" s="86" t="s">
        <v>150</v>
      </c>
      <c r="B94" s="85">
        <f aca="true" t="shared" si="43" ref="B94:F94">SUM(B95:B96)</f>
        <v>853</v>
      </c>
      <c r="C94" s="85">
        <f t="shared" si="43"/>
        <v>703</v>
      </c>
      <c r="D94" s="85">
        <f t="shared" si="43"/>
        <v>150</v>
      </c>
      <c r="E94" s="85">
        <f t="shared" si="43"/>
        <v>0</v>
      </c>
      <c r="F94" s="85">
        <f t="shared" si="43"/>
        <v>0</v>
      </c>
      <c r="G94" s="85"/>
    </row>
    <row r="95" spans="1:7" ht="21.75" customHeight="1">
      <c r="A95" s="86" t="s">
        <v>93</v>
      </c>
      <c r="B95" s="87">
        <f aca="true" t="shared" si="44" ref="B95:B99">C95+D95+E95+F95</f>
        <v>703</v>
      </c>
      <c r="C95" s="87">
        <v>703</v>
      </c>
      <c r="D95" s="87"/>
      <c r="E95" s="87"/>
      <c r="F95" s="87"/>
      <c r="G95" s="87"/>
    </row>
    <row r="96" spans="1:7" ht="21.75" customHeight="1">
      <c r="A96" s="86" t="s">
        <v>145</v>
      </c>
      <c r="B96" s="87">
        <f t="shared" si="44"/>
        <v>150</v>
      </c>
      <c r="C96" s="87"/>
      <c r="D96" s="87">
        <v>150</v>
      </c>
      <c r="E96" s="87"/>
      <c r="F96" s="87"/>
      <c r="G96" s="87"/>
    </row>
    <row r="97" spans="1:7" ht="21.75" customHeight="1">
      <c r="A97" s="84" t="s">
        <v>151</v>
      </c>
      <c r="B97" s="85">
        <f aca="true" t="shared" si="45" ref="B97:F97">SUM(B98:B99)</f>
        <v>882</v>
      </c>
      <c r="C97" s="85">
        <f t="shared" si="45"/>
        <v>617</v>
      </c>
      <c r="D97" s="85">
        <f t="shared" si="45"/>
        <v>248</v>
      </c>
      <c r="E97" s="85">
        <f t="shared" si="45"/>
        <v>17</v>
      </c>
      <c r="F97" s="85">
        <f t="shared" si="45"/>
        <v>0</v>
      </c>
      <c r="G97" s="85"/>
    </row>
    <row r="98" spans="1:7" ht="21.75" customHeight="1">
      <c r="A98" s="86" t="s">
        <v>93</v>
      </c>
      <c r="B98" s="87">
        <f t="shared" si="44"/>
        <v>617</v>
      </c>
      <c r="C98" s="87">
        <v>617</v>
      </c>
      <c r="D98" s="87"/>
      <c r="E98" s="87"/>
      <c r="F98" s="87"/>
      <c r="G98" s="87"/>
    </row>
    <row r="99" spans="1:7" ht="21.75" customHeight="1">
      <c r="A99" s="86" t="s">
        <v>145</v>
      </c>
      <c r="B99" s="87">
        <f t="shared" si="44"/>
        <v>265</v>
      </c>
      <c r="C99" s="87"/>
      <c r="D99" s="87">
        <v>248</v>
      </c>
      <c r="E99" s="87">
        <v>17</v>
      </c>
      <c r="F99" s="87"/>
      <c r="G99" s="87"/>
    </row>
    <row r="100" spans="1:7" ht="21.75" customHeight="1">
      <c r="A100" s="86" t="s">
        <v>152</v>
      </c>
      <c r="B100" s="85">
        <f aca="true" t="shared" si="46" ref="B100:F100">SUM(B101:B105)</f>
        <v>350</v>
      </c>
      <c r="C100" s="85">
        <f t="shared" si="46"/>
        <v>312</v>
      </c>
      <c r="D100" s="85">
        <f t="shared" si="46"/>
        <v>32</v>
      </c>
      <c r="E100" s="85">
        <f t="shared" si="46"/>
        <v>6</v>
      </c>
      <c r="F100" s="85">
        <f t="shared" si="46"/>
        <v>0</v>
      </c>
      <c r="G100" s="85"/>
    </row>
    <row r="101" spans="1:7" ht="21.75" customHeight="1">
      <c r="A101" s="88" t="s">
        <v>93</v>
      </c>
      <c r="B101" s="87">
        <f aca="true" t="shared" si="47" ref="B101:B105">C101+D101+E101+F101</f>
        <v>246</v>
      </c>
      <c r="C101" s="87">
        <v>246</v>
      </c>
      <c r="D101" s="87"/>
      <c r="E101" s="87"/>
      <c r="F101" s="87"/>
      <c r="G101" s="87"/>
    </row>
    <row r="102" spans="1:7" ht="21.75" customHeight="1">
      <c r="A102" s="88" t="s">
        <v>145</v>
      </c>
      <c r="B102" s="87">
        <f t="shared" si="47"/>
        <v>32</v>
      </c>
      <c r="C102" s="87"/>
      <c r="D102" s="87">
        <v>32</v>
      </c>
      <c r="E102" s="87"/>
      <c r="F102" s="87"/>
      <c r="G102" s="87"/>
    </row>
    <row r="103" spans="1:7" ht="21.75" customHeight="1">
      <c r="A103" s="86" t="s">
        <v>153</v>
      </c>
      <c r="B103" s="87">
        <f t="shared" si="47"/>
        <v>11</v>
      </c>
      <c r="C103" s="87">
        <v>11</v>
      </c>
      <c r="D103" s="87"/>
      <c r="E103" s="87"/>
      <c r="F103" s="87"/>
      <c r="G103" s="87"/>
    </row>
    <row r="104" spans="1:7" ht="21.75" customHeight="1">
      <c r="A104" s="86" t="s">
        <v>154</v>
      </c>
      <c r="B104" s="87">
        <f t="shared" si="47"/>
        <v>36</v>
      </c>
      <c r="C104" s="87">
        <v>30</v>
      </c>
      <c r="D104" s="87"/>
      <c r="E104" s="87">
        <v>6</v>
      </c>
      <c r="F104" s="87"/>
      <c r="G104" s="87"/>
    </row>
    <row r="105" spans="1:7" ht="21.75" customHeight="1">
      <c r="A105" s="88" t="s">
        <v>94</v>
      </c>
      <c r="B105" s="87">
        <f t="shared" si="47"/>
        <v>25</v>
      </c>
      <c r="C105" s="87">
        <v>25</v>
      </c>
      <c r="D105" s="87"/>
      <c r="E105" s="87"/>
      <c r="F105" s="87"/>
      <c r="G105" s="87"/>
    </row>
    <row r="106" spans="1:7" ht="21.75" customHeight="1">
      <c r="A106" s="84" t="s">
        <v>155</v>
      </c>
      <c r="B106" s="85">
        <f aca="true" t="shared" si="48" ref="B106:F106">B107+B110+B116+B119+B122+B125+B127</f>
        <v>39396</v>
      </c>
      <c r="C106" s="85">
        <f t="shared" si="48"/>
        <v>30326</v>
      </c>
      <c r="D106" s="85">
        <f t="shared" si="48"/>
        <v>2295</v>
      </c>
      <c r="E106" s="85">
        <f t="shared" si="48"/>
        <v>713</v>
      </c>
      <c r="F106" s="85">
        <f t="shared" si="48"/>
        <v>6062</v>
      </c>
      <c r="G106" s="85"/>
    </row>
    <row r="107" spans="1:7" ht="21.75" customHeight="1">
      <c r="A107" s="88" t="s">
        <v>156</v>
      </c>
      <c r="B107" s="85">
        <f aca="true" t="shared" si="49" ref="B107:F107">SUM(B108:B109)</f>
        <v>446</v>
      </c>
      <c r="C107" s="85">
        <f t="shared" si="49"/>
        <v>446</v>
      </c>
      <c r="D107" s="85">
        <f t="shared" si="49"/>
        <v>0</v>
      </c>
      <c r="E107" s="85">
        <f t="shared" si="49"/>
        <v>0</v>
      </c>
      <c r="F107" s="85">
        <f t="shared" si="49"/>
        <v>0</v>
      </c>
      <c r="G107" s="85"/>
    </row>
    <row r="108" spans="1:7" ht="21.75" customHeight="1">
      <c r="A108" s="86" t="s">
        <v>93</v>
      </c>
      <c r="B108" s="87">
        <f aca="true" t="shared" si="50" ref="B108:B115">C108+D108+E108+F108</f>
        <v>102</v>
      </c>
      <c r="C108" s="87">
        <v>102</v>
      </c>
      <c r="D108" s="87"/>
      <c r="E108" s="87"/>
      <c r="F108" s="87"/>
      <c r="G108" s="87"/>
    </row>
    <row r="109" spans="1:7" ht="21.75" customHeight="1">
      <c r="A109" s="88" t="s">
        <v>157</v>
      </c>
      <c r="B109" s="87">
        <f t="shared" si="50"/>
        <v>344</v>
      </c>
      <c r="C109" s="87">
        <v>344</v>
      </c>
      <c r="D109" s="87"/>
      <c r="E109" s="87"/>
      <c r="F109" s="87"/>
      <c r="G109" s="87"/>
    </row>
    <row r="110" spans="1:7" ht="21.75" customHeight="1">
      <c r="A110" s="86" t="s">
        <v>158</v>
      </c>
      <c r="B110" s="85">
        <f aca="true" t="shared" si="51" ref="B110:F110">SUM(B111:B115)</f>
        <v>35565</v>
      </c>
      <c r="C110" s="85">
        <f t="shared" si="51"/>
        <v>28408</v>
      </c>
      <c r="D110" s="85">
        <f t="shared" si="51"/>
        <v>2295</v>
      </c>
      <c r="E110" s="85">
        <f t="shared" si="51"/>
        <v>255</v>
      </c>
      <c r="F110" s="85">
        <f t="shared" si="51"/>
        <v>4607</v>
      </c>
      <c r="G110" s="85"/>
    </row>
    <row r="111" spans="1:7" ht="21.75" customHeight="1">
      <c r="A111" s="86" t="s">
        <v>159</v>
      </c>
      <c r="B111" s="87">
        <f t="shared" si="50"/>
        <v>1854</v>
      </c>
      <c r="C111" s="87">
        <v>1777</v>
      </c>
      <c r="D111" s="87"/>
      <c r="E111" s="87">
        <v>77</v>
      </c>
      <c r="F111" s="87"/>
      <c r="G111" s="87"/>
    </row>
    <row r="112" spans="1:7" ht="21.75" customHeight="1">
      <c r="A112" s="86" t="s">
        <v>160</v>
      </c>
      <c r="B112" s="87">
        <f t="shared" si="50"/>
        <v>10882</v>
      </c>
      <c r="C112" s="87">
        <v>10882</v>
      </c>
      <c r="D112" s="87"/>
      <c r="E112" s="87"/>
      <c r="F112" s="87"/>
      <c r="G112" s="87"/>
    </row>
    <row r="113" spans="1:7" ht="21.75" customHeight="1">
      <c r="A113" s="88" t="s">
        <v>161</v>
      </c>
      <c r="B113" s="87">
        <f t="shared" si="50"/>
        <v>10774</v>
      </c>
      <c r="C113" s="87">
        <v>10774</v>
      </c>
      <c r="D113" s="87"/>
      <c r="E113" s="87"/>
      <c r="F113" s="87"/>
      <c r="G113" s="87"/>
    </row>
    <row r="114" spans="1:7" ht="21.75" customHeight="1">
      <c r="A114" s="88" t="s">
        <v>162</v>
      </c>
      <c r="B114" s="87">
        <f t="shared" si="50"/>
        <v>4403</v>
      </c>
      <c r="C114" s="87">
        <v>4248</v>
      </c>
      <c r="D114" s="87"/>
      <c r="E114" s="87">
        <v>155</v>
      </c>
      <c r="F114" s="87"/>
      <c r="G114" s="87"/>
    </row>
    <row r="115" spans="1:7" ht="21.75" customHeight="1">
      <c r="A115" s="86" t="s">
        <v>163</v>
      </c>
      <c r="B115" s="87">
        <f t="shared" si="50"/>
        <v>7652</v>
      </c>
      <c r="C115" s="87">
        <v>727</v>
      </c>
      <c r="D115" s="87">
        <v>2295</v>
      </c>
      <c r="E115" s="87">
        <v>23</v>
      </c>
      <c r="F115" s="87">
        <v>4607</v>
      </c>
      <c r="G115" s="87"/>
    </row>
    <row r="116" spans="1:7" ht="21.75" customHeight="1">
      <c r="A116" s="86" t="s">
        <v>164</v>
      </c>
      <c r="B116" s="85">
        <f aca="true" t="shared" si="52" ref="B116:F116">SUM(B117:B118)</f>
        <v>1193</v>
      </c>
      <c r="C116" s="85">
        <f t="shared" si="52"/>
        <v>961</v>
      </c>
      <c r="D116" s="85">
        <f t="shared" si="52"/>
        <v>0</v>
      </c>
      <c r="E116" s="85">
        <f t="shared" si="52"/>
        <v>232</v>
      </c>
      <c r="F116" s="85">
        <f t="shared" si="52"/>
        <v>0</v>
      </c>
      <c r="G116" s="85"/>
    </row>
    <row r="117" spans="1:7" ht="21.75" customHeight="1">
      <c r="A117" s="88" t="s">
        <v>165</v>
      </c>
      <c r="B117" s="87">
        <f aca="true" t="shared" si="53" ref="B117:B121">C117+D117+E117+F117</f>
        <v>824</v>
      </c>
      <c r="C117" s="87">
        <v>824</v>
      </c>
      <c r="D117" s="87"/>
      <c r="E117" s="87"/>
      <c r="F117" s="87"/>
      <c r="G117" s="87"/>
    </row>
    <row r="118" spans="1:7" ht="21.75" customHeight="1">
      <c r="A118" s="88" t="s">
        <v>166</v>
      </c>
      <c r="B118" s="87">
        <f t="shared" si="53"/>
        <v>369</v>
      </c>
      <c r="C118" s="87">
        <v>137</v>
      </c>
      <c r="D118" s="87"/>
      <c r="E118" s="87">
        <v>232</v>
      </c>
      <c r="F118" s="87"/>
      <c r="G118" s="87"/>
    </row>
    <row r="119" spans="1:7" ht="21.75" customHeight="1">
      <c r="A119" s="84" t="s">
        <v>167</v>
      </c>
      <c r="B119" s="85">
        <f aca="true" t="shared" si="54" ref="B119:F119">SUM(B120:B121)</f>
        <v>54</v>
      </c>
      <c r="C119" s="85">
        <f t="shared" si="54"/>
        <v>48</v>
      </c>
      <c r="D119" s="85">
        <f t="shared" si="54"/>
        <v>0</v>
      </c>
      <c r="E119" s="85">
        <f t="shared" si="54"/>
        <v>6</v>
      </c>
      <c r="F119" s="85">
        <f t="shared" si="54"/>
        <v>0</v>
      </c>
      <c r="G119" s="85"/>
    </row>
    <row r="120" spans="1:7" ht="21.75" customHeight="1">
      <c r="A120" s="88" t="s">
        <v>168</v>
      </c>
      <c r="B120" s="87">
        <f t="shared" si="53"/>
        <v>48</v>
      </c>
      <c r="C120" s="87">
        <v>48</v>
      </c>
      <c r="D120" s="87"/>
      <c r="E120" s="87"/>
      <c r="F120" s="87"/>
      <c r="G120" s="87"/>
    </row>
    <row r="121" spans="1:7" ht="21.75" customHeight="1">
      <c r="A121" s="88" t="s">
        <v>169</v>
      </c>
      <c r="B121" s="87">
        <f t="shared" si="53"/>
        <v>6</v>
      </c>
      <c r="C121" s="87"/>
      <c r="D121" s="87"/>
      <c r="E121" s="87">
        <v>6</v>
      </c>
      <c r="F121" s="87"/>
      <c r="G121" s="87"/>
    </row>
    <row r="122" spans="1:7" ht="21.75" customHeight="1">
      <c r="A122" s="88" t="s">
        <v>170</v>
      </c>
      <c r="B122" s="85">
        <f aca="true" t="shared" si="55" ref="B122:F122">SUM(B123:B124)</f>
        <v>463</v>
      </c>
      <c r="C122" s="85">
        <f t="shared" si="55"/>
        <v>463</v>
      </c>
      <c r="D122" s="85">
        <f t="shared" si="55"/>
        <v>0</v>
      </c>
      <c r="E122" s="85">
        <f t="shared" si="55"/>
        <v>0</v>
      </c>
      <c r="F122" s="85">
        <f t="shared" si="55"/>
        <v>0</v>
      </c>
      <c r="G122" s="85"/>
    </row>
    <row r="123" spans="1:7" ht="21.75" customHeight="1">
      <c r="A123" s="88" t="s">
        <v>171</v>
      </c>
      <c r="B123" s="87">
        <f aca="true" t="shared" si="56" ref="B123:B127">C123+D123+E123+F123</f>
        <v>312</v>
      </c>
      <c r="C123" s="87">
        <v>312</v>
      </c>
      <c r="D123" s="87"/>
      <c r="E123" s="87"/>
      <c r="F123" s="87"/>
      <c r="G123" s="87"/>
    </row>
    <row r="124" spans="1:7" ht="21.75" customHeight="1">
      <c r="A124" s="86" t="s">
        <v>172</v>
      </c>
      <c r="B124" s="87">
        <f t="shared" si="56"/>
        <v>151</v>
      </c>
      <c r="C124" s="87">
        <v>151</v>
      </c>
      <c r="D124" s="87"/>
      <c r="E124" s="87"/>
      <c r="F124" s="87"/>
      <c r="G124" s="87"/>
    </row>
    <row r="125" spans="1:7" ht="21.75" customHeight="1">
      <c r="A125" s="86" t="s">
        <v>173</v>
      </c>
      <c r="B125" s="85">
        <f aca="true" t="shared" si="57" ref="B125:F125">SUM(B126:B126)</f>
        <v>1407</v>
      </c>
      <c r="C125" s="85">
        <f t="shared" si="57"/>
        <v>0</v>
      </c>
      <c r="D125" s="85">
        <f t="shared" si="57"/>
        <v>0</v>
      </c>
      <c r="E125" s="85">
        <f t="shared" si="57"/>
        <v>0</v>
      </c>
      <c r="F125" s="85">
        <f t="shared" si="57"/>
        <v>1407</v>
      </c>
      <c r="G125" s="85"/>
    </row>
    <row r="126" spans="1:7" ht="21.75" customHeight="1">
      <c r="A126" s="86" t="s">
        <v>174</v>
      </c>
      <c r="B126" s="87">
        <f t="shared" si="56"/>
        <v>1407</v>
      </c>
      <c r="C126" s="87"/>
      <c r="D126" s="87"/>
      <c r="E126" s="87"/>
      <c r="F126" s="87">
        <v>1407</v>
      </c>
      <c r="G126" s="87"/>
    </row>
    <row r="127" spans="1:7" ht="21.75" customHeight="1">
      <c r="A127" s="86" t="s">
        <v>175</v>
      </c>
      <c r="B127" s="87">
        <f t="shared" si="56"/>
        <v>268</v>
      </c>
      <c r="C127" s="87"/>
      <c r="D127" s="87"/>
      <c r="E127" s="87">
        <v>220</v>
      </c>
      <c r="F127" s="87">
        <v>48</v>
      </c>
      <c r="G127" s="87"/>
    </row>
    <row r="128" spans="1:7" ht="21.75" customHeight="1">
      <c r="A128" s="84" t="s">
        <v>176</v>
      </c>
      <c r="B128" s="85">
        <f aca="true" t="shared" si="58" ref="B128:F128">B129+B131+B133+B135</f>
        <v>360</v>
      </c>
      <c r="C128" s="85">
        <f t="shared" si="58"/>
        <v>310</v>
      </c>
      <c r="D128" s="85">
        <f t="shared" si="58"/>
        <v>0</v>
      </c>
      <c r="E128" s="85">
        <f t="shared" si="58"/>
        <v>0</v>
      </c>
      <c r="F128" s="85">
        <f t="shared" si="58"/>
        <v>50</v>
      </c>
      <c r="G128" s="85"/>
    </row>
    <row r="129" spans="1:7" ht="21.75" customHeight="1">
      <c r="A129" s="88" t="s">
        <v>177</v>
      </c>
      <c r="B129" s="85">
        <f aca="true" t="shared" si="59" ref="B129:F129">SUM(B130:B130)</f>
        <v>65</v>
      </c>
      <c r="C129" s="85">
        <f t="shared" si="59"/>
        <v>65</v>
      </c>
      <c r="D129" s="85">
        <f t="shared" si="59"/>
        <v>0</v>
      </c>
      <c r="E129" s="85">
        <f t="shared" si="59"/>
        <v>0</v>
      </c>
      <c r="F129" s="85">
        <f t="shared" si="59"/>
        <v>0</v>
      </c>
      <c r="G129" s="85"/>
    </row>
    <row r="130" spans="1:7" ht="21.75" customHeight="1">
      <c r="A130" s="86" t="s">
        <v>93</v>
      </c>
      <c r="B130" s="87">
        <f aca="true" t="shared" si="60" ref="B130:B134">C130+D130+E130+F130</f>
        <v>65</v>
      </c>
      <c r="C130" s="87">
        <v>65</v>
      </c>
      <c r="D130" s="87"/>
      <c r="E130" s="87"/>
      <c r="F130" s="87"/>
      <c r="G130" s="87"/>
    </row>
    <row r="131" spans="1:7" ht="21.75" customHeight="1">
      <c r="A131" s="88" t="s">
        <v>178</v>
      </c>
      <c r="B131" s="85">
        <f aca="true" t="shared" si="61" ref="B131:F131">SUM(B132:B132)</f>
        <v>150</v>
      </c>
      <c r="C131" s="85">
        <f t="shared" si="61"/>
        <v>100</v>
      </c>
      <c r="D131" s="85">
        <f t="shared" si="61"/>
        <v>0</v>
      </c>
      <c r="E131" s="85">
        <f t="shared" si="61"/>
        <v>0</v>
      </c>
      <c r="F131" s="85">
        <f t="shared" si="61"/>
        <v>50</v>
      </c>
      <c r="G131" s="85"/>
    </row>
    <row r="132" spans="1:7" ht="21.75" customHeight="1">
      <c r="A132" s="88" t="s">
        <v>179</v>
      </c>
      <c r="B132" s="87">
        <f t="shared" si="60"/>
        <v>150</v>
      </c>
      <c r="C132" s="87">
        <v>100</v>
      </c>
      <c r="D132" s="87"/>
      <c r="E132" s="87"/>
      <c r="F132" s="87">
        <v>50</v>
      </c>
      <c r="G132" s="87"/>
    </row>
    <row r="133" spans="1:7" ht="21.75" customHeight="1">
      <c r="A133" s="86" t="s">
        <v>180</v>
      </c>
      <c r="B133" s="85">
        <f aca="true" t="shared" si="62" ref="B133:F133">SUM(B134:B134)</f>
        <v>77</v>
      </c>
      <c r="C133" s="85">
        <f t="shared" si="62"/>
        <v>77</v>
      </c>
      <c r="D133" s="85">
        <f t="shared" si="62"/>
        <v>0</v>
      </c>
      <c r="E133" s="85">
        <f t="shared" si="62"/>
        <v>0</v>
      </c>
      <c r="F133" s="85">
        <f t="shared" si="62"/>
        <v>0</v>
      </c>
      <c r="G133" s="85"/>
    </row>
    <row r="134" spans="1:7" ht="21.75" customHeight="1">
      <c r="A134" s="86" t="s">
        <v>181</v>
      </c>
      <c r="B134" s="87">
        <f t="shared" si="60"/>
        <v>77</v>
      </c>
      <c r="C134" s="87">
        <v>77</v>
      </c>
      <c r="D134" s="87"/>
      <c r="E134" s="87"/>
      <c r="F134" s="87"/>
      <c r="G134" s="87"/>
    </row>
    <row r="135" spans="1:7" ht="21.75" customHeight="1">
      <c r="A135" s="86" t="s">
        <v>182</v>
      </c>
      <c r="B135" s="85">
        <f aca="true" t="shared" si="63" ref="B135:F135">SUM(B136:B136)</f>
        <v>68</v>
      </c>
      <c r="C135" s="85">
        <f t="shared" si="63"/>
        <v>68</v>
      </c>
      <c r="D135" s="85">
        <f t="shared" si="63"/>
        <v>0</v>
      </c>
      <c r="E135" s="85">
        <f t="shared" si="63"/>
        <v>0</v>
      </c>
      <c r="F135" s="85">
        <f t="shared" si="63"/>
        <v>0</v>
      </c>
      <c r="G135" s="85"/>
    </row>
    <row r="136" spans="1:7" ht="21.75" customHeight="1">
      <c r="A136" s="88" t="s">
        <v>183</v>
      </c>
      <c r="B136" s="87">
        <f aca="true" t="shared" si="64" ref="B136:B144">C136+D136+E136+F136</f>
        <v>68</v>
      </c>
      <c r="C136" s="87">
        <v>68</v>
      </c>
      <c r="D136" s="87"/>
      <c r="E136" s="87"/>
      <c r="F136" s="87"/>
      <c r="G136" s="87"/>
    </row>
    <row r="137" spans="1:7" ht="21.75" customHeight="1">
      <c r="A137" s="84" t="s">
        <v>184</v>
      </c>
      <c r="B137" s="85">
        <f aca="true" t="shared" si="65" ref="B137:F137">SUM(B138,B145,B147,B149,B152)</f>
        <v>1877</v>
      </c>
      <c r="C137" s="85">
        <f t="shared" si="65"/>
        <v>1417</v>
      </c>
      <c r="D137" s="85">
        <f t="shared" si="65"/>
        <v>67</v>
      </c>
      <c r="E137" s="85">
        <f t="shared" si="65"/>
        <v>157</v>
      </c>
      <c r="F137" s="85">
        <f t="shared" si="65"/>
        <v>236</v>
      </c>
      <c r="G137" s="85"/>
    </row>
    <row r="138" spans="1:7" ht="21.75" customHeight="1">
      <c r="A138" s="84" t="s">
        <v>185</v>
      </c>
      <c r="B138" s="85">
        <f aca="true" t="shared" si="66" ref="B138:F138">SUM(B139:B144)</f>
        <v>855</v>
      </c>
      <c r="C138" s="85">
        <f t="shared" si="66"/>
        <v>716</v>
      </c>
      <c r="D138" s="85">
        <f t="shared" si="66"/>
        <v>67</v>
      </c>
      <c r="E138" s="85">
        <f t="shared" si="66"/>
        <v>6</v>
      </c>
      <c r="F138" s="85">
        <f t="shared" si="66"/>
        <v>66</v>
      </c>
      <c r="G138" s="85"/>
    </row>
    <row r="139" spans="1:7" ht="21.75" customHeight="1">
      <c r="A139" s="84" t="s">
        <v>93</v>
      </c>
      <c r="B139" s="87">
        <f t="shared" si="64"/>
        <v>229</v>
      </c>
      <c r="C139" s="87">
        <v>229</v>
      </c>
      <c r="D139" s="87"/>
      <c r="E139" s="87"/>
      <c r="F139" s="87"/>
      <c r="G139" s="87"/>
    </row>
    <row r="140" spans="1:7" ht="21.75" customHeight="1">
      <c r="A140" s="84" t="s">
        <v>186</v>
      </c>
      <c r="B140" s="87">
        <f t="shared" si="64"/>
        <v>80</v>
      </c>
      <c r="C140" s="87">
        <v>80</v>
      </c>
      <c r="D140" s="87"/>
      <c r="E140" s="87"/>
      <c r="F140" s="87"/>
      <c r="G140" s="87"/>
    </row>
    <row r="141" spans="1:7" ht="21.75" customHeight="1">
      <c r="A141" s="84" t="s">
        <v>187</v>
      </c>
      <c r="B141" s="87">
        <f t="shared" si="64"/>
        <v>212</v>
      </c>
      <c r="C141" s="87">
        <v>212</v>
      </c>
      <c r="D141" s="87"/>
      <c r="E141" s="87"/>
      <c r="F141" s="87"/>
      <c r="G141" s="87"/>
    </row>
    <row r="142" spans="1:7" ht="21.75" customHeight="1">
      <c r="A142" s="84" t="s">
        <v>188</v>
      </c>
      <c r="B142" s="87">
        <f t="shared" si="64"/>
        <v>145</v>
      </c>
      <c r="C142" s="87">
        <v>99</v>
      </c>
      <c r="D142" s="87"/>
      <c r="E142" s="87"/>
      <c r="F142" s="87">
        <v>46</v>
      </c>
      <c r="G142" s="87"/>
    </row>
    <row r="143" spans="1:7" ht="21.75" customHeight="1">
      <c r="A143" s="84" t="s">
        <v>189</v>
      </c>
      <c r="B143" s="87">
        <f t="shared" si="64"/>
        <v>55</v>
      </c>
      <c r="C143" s="87">
        <v>55</v>
      </c>
      <c r="D143" s="87"/>
      <c r="E143" s="87"/>
      <c r="F143" s="87"/>
      <c r="G143" s="87"/>
    </row>
    <row r="144" spans="1:7" ht="21.75" customHeight="1">
      <c r="A144" s="84" t="s">
        <v>190</v>
      </c>
      <c r="B144" s="87">
        <f t="shared" si="64"/>
        <v>134</v>
      </c>
      <c r="C144" s="87">
        <v>41</v>
      </c>
      <c r="D144" s="87">
        <v>67</v>
      </c>
      <c r="E144" s="87">
        <v>6</v>
      </c>
      <c r="F144" s="87">
        <v>20</v>
      </c>
      <c r="G144" s="87"/>
    </row>
    <row r="145" spans="1:7" ht="21.75" customHeight="1">
      <c r="A145" s="84" t="s">
        <v>191</v>
      </c>
      <c r="B145" s="85">
        <f aca="true" t="shared" si="67" ref="B145:F145">SUM(B146:B146)</f>
        <v>137</v>
      </c>
      <c r="C145" s="85">
        <f t="shared" si="67"/>
        <v>117</v>
      </c>
      <c r="D145" s="85">
        <f t="shared" si="67"/>
        <v>0</v>
      </c>
      <c r="E145" s="85">
        <f t="shared" si="67"/>
        <v>0</v>
      </c>
      <c r="F145" s="85">
        <f t="shared" si="67"/>
        <v>20</v>
      </c>
      <c r="G145" s="85"/>
    </row>
    <row r="146" spans="1:7" ht="21.75" customHeight="1">
      <c r="A146" s="84" t="s">
        <v>192</v>
      </c>
      <c r="B146" s="87">
        <f aca="true" t="shared" si="68" ref="B146:B151">C146+D146+E146+F146</f>
        <v>137</v>
      </c>
      <c r="C146" s="87">
        <v>117</v>
      </c>
      <c r="D146" s="87"/>
      <c r="E146" s="87"/>
      <c r="F146" s="87">
        <v>20</v>
      </c>
      <c r="G146" s="87"/>
    </row>
    <row r="147" spans="1:7" ht="21.75" customHeight="1">
      <c r="A147" s="84" t="s">
        <v>193</v>
      </c>
      <c r="B147" s="85">
        <f aca="true" t="shared" si="69" ref="B147:F147">SUM(B148:B148)</f>
        <v>150</v>
      </c>
      <c r="C147" s="85">
        <f t="shared" si="69"/>
        <v>0</v>
      </c>
      <c r="D147" s="85">
        <f t="shared" si="69"/>
        <v>0</v>
      </c>
      <c r="E147" s="85">
        <f t="shared" si="69"/>
        <v>0</v>
      </c>
      <c r="F147" s="85">
        <f t="shared" si="69"/>
        <v>150</v>
      </c>
      <c r="G147" s="85"/>
    </row>
    <row r="148" spans="1:7" ht="21.75" customHeight="1">
      <c r="A148" s="84" t="s">
        <v>194</v>
      </c>
      <c r="B148" s="87">
        <f t="shared" si="68"/>
        <v>150</v>
      </c>
      <c r="C148" s="87"/>
      <c r="D148" s="87"/>
      <c r="E148" s="87"/>
      <c r="F148" s="87">
        <v>150</v>
      </c>
      <c r="G148" s="87"/>
    </row>
    <row r="149" spans="1:7" ht="21.75" customHeight="1">
      <c r="A149" s="84" t="s">
        <v>195</v>
      </c>
      <c r="B149" s="85">
        <f aca="true" t="shared" si="70" ref="B149:F149">SUM(B150:B151)</f>
        <v>610</v>
      </c>
      <c r="C149" s="85">
        <f t="shared" si="70"/>
        <v>584</v>
      </c>
      <c r="D149" s="85">
        <f t="shared" si="70"/>
        <v>0</v>
      </c>
      <c r="E149" s="85">
        <f t="shared" si="70"/>
        <v>26</v>
      </c>
      <c r="F149" s="85">
        <f t="shared" si="70"/>
        <v>0</v>
      </c>
      <c r="G149" s="85"/>
    </row>
    <row r="150" spans="1:7" ht="21.75" customHeight="1">
      <c r="A150" s="84" t="s">
        <v>93</v>
      </c>
      <c r="B150" s="87">
        <f t="shared" si="68"/>
        <v>503</v>
      </c>
      <c r="C150" s="87">
        <v>503</v>
      </c>
      <c r="D150" s="87"/>
      <c r="E150" s="87"/>
      <c r="F150" s="87"/>
      <c r="G150" s="87"/>
    </row>
    <row r="151" spans="1:7" ht="21.75" customHeight="1">
      <c r="A151" s="84" t="s">
        <v>196</v>
      </c>
      <c r="B151" s="87">
        <f t="shared" si="68"/>
        <v>107</v>
      </c>
      <c r="C151" s="87">
        <v>81</v>
      </c>
      <c r="D151" s="87"/>
      <c r="E151" s="87">
        <v>26</v>
      </c>
      <c r="F151" s="87"/>
      <c r="G151" s="87"/>
    </row>
    <row r="152" spans="1:7" ht="21.75" customHeight="1">
      <c r="A152" s="84" t="s">
        <v>197</v>
      </c>
      <c r="B152" s="85">
        <f aca="true" t="shared" si="71" ref="B152:F152">SUM(B153:B154)</f>
        <v>125</v>
      </c>
      <c r="C152" s="85">
        <f t="shared" si="71"/>
        <v>0</v>
      </c>
      <c r="D152" s="85">
        <f t="shared" si="71"/>
        <v>0</v>
      </c>
      <c r="E152" s="85">
        <f t="shared" si="71"/>
        <v>125</v>
      </c>
      <c r="F152" s="85">
        <f t="shared" si="71"/>
        <v>0</v>
      </c>
      <c r="G152" s="85"/>
    </row>
    <row r="153" spans="1:7" ht="21.75" customHeight="1">
      <c r="A153" s="84" t="s">
        <v>198</v>
      </c>
      <c r="B153" s="87">
        <f aca="true" t="shared" si="72" ref="B153:B161">C153+D153+E153+F153</f>
        <v>30</v>
      </c>
      <c r="C153" s="87"/>
      <c r="D153" s="87"/>
      <c r="E153" s="87">
        <v>30</v>
      </c>
      <c r="F153" s="87"/>
      <c r="G153" s="87"/>
    </row>
    <row r="154" spans="1:7" ht="21.75" customHeight="1">
      <c r="A154" s="84" t="s">
        <v>199</v>
      </c>
      <c r="B154" s="87">
        <f t="shared" si="72"/>
        <v>95</v>
      </c>
      <c r="C154" s="87"/>
      <c r="D154" s="87"/>
      <c r="E154" s="87">
        <v>95</v>
      </c>
      <c r="F154" s="87"/>
      <c r="G154" s="87"/>
    </row>
    <row r="155" spans="1:7" ht="21.75" customHeight="1">
      <c r="A155" s="84" t="s">
        <v>200</v>
      </c>
      <c r="B155" s="85">
        <f aca="true" t="shared" si="73" ref="B155:F155">B156+B162+B165+B170+B173+B175+B178+B182+B186+B188+B190+B192+B195</f>
        <v>15088</v>
      </c>
      <c r="C155" s="85">
        <f t="shared" si="73"/>
        <v>7313</v>
      </c>
      <c r="D155" s="85">
        <f t="shared" si="73"/>
        <v>3813</v>
      </c>
      <c r="E155" s="85">
        <f t="shared" si="73"/>
        <v>3962</v>
      </c>
      <c r="F155" s="85">
        <f t="shared" si="73"/>
        <v>0</v>
      </c>
      <c r="G155" s="85"/>
    </row>
    <row r="156" spans="1:7" ht="21.75" customHeight="1">
      <c r="A156" s="84" t="s">
        <v>201</v>
      </c>
      <c r="B156" s="85">
        <f aca="true" t="shared" si="74" ref="B156:F156">SUM(B157:B161)</f>
        <v>4560</v>
      </c>
      <c r="C156" s="85">
        <f t="shared" si="74"/>
        <v>4560</v>
      </c>
      <c r="D156" s="85">
        <f t="shared" si="74"/>
        <v>0</v>
      </c>
      <c r="E156" s="85">
        <f t="shared" si="74"/>
        <v>0</v>
      </c>
      <c r="F156" s="85">
        <f t="shared" si="74"/>
        <v>0</v>
      </c>
      <c r="G156" s="85"/>
    </row>
    <row r="157" spans="1:7" ht="21.75" customHeight="1">
      <c r="A157" s="84" t="s">
        <v>93</v>
      </c>
      <c r="B157" s="87">
        <f t="shared" si="72"/>
        <v>262</v>
      </c>
      <c r="C157" s="87">
        <v>262</v>
      </c>
      <c r="D157" s="87"/>
      <c r="E157" s="87"/>
      <c r="F157" s="87"/>
      <c r="G157" s="87"/>
    </row>
    <row r="158" spans="1:7" ht="21.75" customHeight="1">
      <c r="A158" s="84" t="s">
        <v>202</v>
      </c>
      <c r="B158" s="87">
        <f t="shared" si="72"/>
        <v>55</v>
      </c>
      <c r="C158" s="87">
        <v>55</v>
      </c>
      <c r="D158" s="87"/>
      <c r="E158" s="87"/>
      <c r="F158" s="87"/>
      <c r="G158" s="87"/>
    </row>
    <row r="159" spans="1:7" ht="21.75" customHeight="1">
      <c r="A159" s="84" t="s">
        <v>203</v>
      </c>
      <c r="B159" s="87">
        <f t="shared" si="72"/>
        <v>77</v>
      </c>
      <c r="C159" s="87">
        <v>77</v>
      </c>
      <c r="D159" s="87"/>
      <c r="E159" s="87"/>
      <c r="F159" s="87"/>
      <c r="G159" s="87"/>
    </row>
    <row r="160" spans="1:7" ht="21.75" customHeight="1">
      <c r="A160" s="84" t="s">
        <v>204</v>
      </c>
      <c r="B160" s="87">
        <f t="shared" si="72"/>
        <v>4011</v>
      </c>
      <c r="C160" s="87">
        <v>4011</v>
      </c>
      <c r="D160" s="87"/>
      <c r="E160" s="87"/>
      <c r="F160" s="87"/>
      <c r="G160" s="87"/>
    </row>
    <row r="161" spans="1:7" ht="33" customHeight="1">
      <c r="A161" s="84" t="s">
        <v>205</v>
      </c>
      <c r="B161" s="87">
        <f t="shared" si="72"/>
        <v>155</v>
      </c>
      <c r="C161" s="87">
        <v>155</v>
      </c>
      <c r="D161" s="87"/>
      <c r="E161" s="87"/>
      <c r="F161" s="87"/>
      <c r="G161" s="87"/>
    </row>
    <row r="162" spans="1:7" ht="21.75" customHeight="1">
      <c r="A162" s="84" t="s">
        <v>206</v>
      </c>
      <c r="B162" s="85">
        <f aca="true" t="shared" si="75" ref="B162:F162">SUM(B163:B164)</f>
        <v>381</v>
      </c>
      <c r="C162" s="85">
        <f t="shared" si="75"/>
        <v>381</v>
      </c>
      <c r="D162" s="85">
        <f t="shared" si="75"/>
        <v>0</v>
      </c>
      <c r="E162" s="85">
        <f t="shared" si="75"/>
        <v>0</v>
      </c>
      <c r="F162" s="85">
        <f t="shared" si="75"/>
        <v>0</v>
      </c>
      <c r="G162" s="85"/>
    </row>
    <row r="163" spans="1:7" ht="21.75" customHeight="1">
      <c r="A163" s="84" t="s">
        <v>93</v>
      </c>
      <c r="B163" s="87">
        <f aca="true" t="shared" si="76" ref="B163:B169">C163+D163+E163+F163</f>
        <v>165</v>
      </c>
      <c r="C163" s="87">
        <v>165</v>
      </c>
      <c r="D163" s="87"/>
      <c r="E163" s="87"/>
      <c r="F163" s="87"/>
      <c r="G163" s="87"/>
    </row>
    <row r="164" spans="1:7" ht="21.75" customHeight="1">
      <c r="A164" s="84" t="s">
        <v>207</v>
      </c>
      <c r="B164" s="87">
        <f t="shared" si="76"/>
        <v>216</v>
      </c>
      <c r="C164" s="87">
        <v>216</v>
      </c>
      <c r="D164" s="87"/>
      <c r="E164" s="87"/>
      <c r="F164" s="87"/>
      <c r="G164" s="87"/>
    </row>
    <row r="165" spans="1:7" ht="21.75" customHeight="1">
      <c r="A165" s="84" t="s">
        <v>208</v>
      </c>
      <c r="B165" s="85">
        <f aca="true" t="shared" si="77" ref="B165:F165">SUM(B166:B169)</f>
        <v>3165</v>
      </c>
      <c r="C165" s="85">
        <f t="shared" si="77"/>
        <v>585</v>
      </c>
      <c r="D165" s="85">
        <f t="shared" si="77"/>
        <v>2580</v>
      </c>
      <c r="E165" s="85">
        <f t="shared" si="77"/>
        <v>0</v>
      </c>
      <c r="F165" s="85">
        <f t="shared" si="77"/>
        <v>0</v>
      </c>
      <c r="G165" s="85"/>
    </row>
    <row r="166" spans="1:7" ht="21.75" customHeight="1">
      <c r="A166" s="84" t="s">
        <v>209</v>
      </c>
      <c r="B166" s="87">
        <f t="shared" si="76"/>
        <v>169</v>
      </c>
      <c r="C166" s="87"/>
      <c r="D166" s="87">
        <v>169</v>
      </c>
      <c r="E166" s="87"/>
      <c r="F166" s="87"/>
      <c r="G166" s="87"/>
    </row>
    <row r="167" spans="1:7" ht="21.75" customHeight="1">
      <c r="A167" s="84" t="s">
        <v>210</v>
      </c>
      <c r="B167" s="87">
        <f t="shared" si="76"/>
        <v>2411</v>
      </c>
      <c r="C167" s="87"/>
      <c r="D167" s="87">
        <v>2411</v>
      </c>
      <c r="E167" s="87"/>
      <c r="F167" s="87"/>
      <c r="G167" s="87"/>
    </row>
    <row r="168" spans="1:7" ht="30.75" customHeight="1">
      <c r="A168" s="84" t="s">
        <v>211</v>
      </c>
      <c r="B168" s="87">
        <f t="shared" si="76"/>
        <v>484</v>
      </c>
      <c r="C168" s="87">
        <v>484</v>
      </c>
      <c r="D168" s="87"/>
      <c r="E168" s="87"/>
      <c r="F168" s="87"/>
      <c r="G168" s="87"/>
    </row>
    <row r="169" spans="1:7" ht="21.75" customHeight="1">
      <c r="A169" s="84" t="s">
        <v>212</v>
      </c>
      <c r="B169" s="87">
        <f t="shared" si="76"/>
        <v>101</v>
      </c>
      <c r="C169" s="87">
        <v>101</v>
      </c>
      <c r="D169" s="87"/>
      <c r="E169" s="87"/>
      <c r="F169" s="87"/>
      <c r="G169" s="87"/>
    </row>
    <row r="170" spans="1:7" ht="21.75" customHeight="1">
      <c r="A170" s="84" t="s">
        <v>213</v>
      </c>
      <c r="B170" s="85">
        <f aca="true" t="shared" si="78" ref="B170:F170">SUM(B171:B172)</f>
        <v>1116</v>
      </c>
      <c r="C170" s="85">
        <f t="shared" si="78"/>
        <v>1116</v>
      </c>
      <c r="D170" s="85">
        <f t="shared" si="78"/>
        <v>0</v>
      </c>
      <c r="E170" s="85">
        <f t="shared" si="78"/>
        <v>0</v>
      </c>
      <c r="F170" s="85">
        <f t="shared" si="78"/>
        <v>0</v>
      </c>
      <c r="G170" s="85"/>
    </row>
    <row r="171" spans="1:7" ht="21.75" customHeight="1">
      <c r="A171" s="84" t="s">
        <v>214</v>
      </c>
      <c r="B171" s="87">
        <f aca="true" t="shared" si="79" ref="B171:B174">C171+D171+E171+F171</f>
        <v>131</v>
      </c>
      <c r="C171" s="87">
        <v>131</v>
      </c>
      <c r="D171" s="87"/>
      <c r="E171" s="87"/>
      <c r="F171" s="87"/>
      <c r="G171" s="87"/>
    </row>
    <row r="172" spans="1:7" ht="21.75" customHeight="1">
      <c r="A172" s="84" t="s">
        <v>215</v>
      </c>
      <c r="B172" s="87">
        <f t="shared" si="79"/>
        <v>985</v>
      </c>
      <c r="C172" s="87">
        <v>985</v>
      </c>
      <c r="D172" s="87"/>
      <c r="E172" s="87"/>
      <c r="F172" s="87"/>
      <c r="G172" s="87"/>
    </row>
    <row r="173" spans="1:7" ht="21.75" customHeight="1">
      <c r="A173" s="84" t="s">
        <v>216</v>
      </c>
      <c r="B173" s="85">
        <f aca="true" t="shared" si="80" ref="B173:F173">SUM(B174:B174)</f>
        <v>54</v>
      </c>
      <c r="C173" s="85">
        <f t="shared" si="80"/>
        <v>0</v>
      </c>
      <c r="D173" s="85">
        <f t="shared" si="80"/>
        <v>0</v>
      </c>
      <c r="E173" s="85">
        <f t="shared" si="80"/>
        <v>54</v>
      </c>
      <c r="F173" s="85">
        <f t="shared" si="80"/>
        <v>0</v>
      </c>
      <c r="G173" s="85"/>
    </row>
    <row r="174" spans="1:7" ht="21.75" customHeight="1">
      <c r="A174" s="84" t="s">
        <v>217</v>
      </c>
      <c r="B174" s="87">
        <f t="shared" si="79"/>
        <v>54</v>
      </c>
      <c r="C174" s="87"/>
      <c r="D174" s="87"/>
      <c r="E174" s="87">
        <v>54</v>
      </c>
      <c r="F174" s="87"/>
      <c r="G174" s="87"/>
    </row>
    <row r="175" spans="1:7" ht="21.75" customHeight="1">
      <c r="A175" s="84" t="s">
        <v>218</v>
      </c>
      <c r="B175" s="85">
        <f aca="true" t="shared" si="81" ref="B175:F175">SUM(B176:B177)</f>
        <v>446</v>
      </c>
      <c r="C175" s="85">
        <f t="shared" si="81"/>
        <v>102</v>
      </c>
      <c r="D175" s="85">
        <f t="shared" si="81"/>
        <v>0</v>
      </c>
      <c r="E175" s="85">
        <f t="shared" si="81"/>
        <v>344</v>
      </c>
      <c r="F175" s="85">
        <f t="shared" si="81"/>
        <v>0</v>
      </c>
      <c r="G175" s="85"/>
    </row>
    <row r="176" spans="1:7" ht="21.75" customHeight="1">
      <c r="A176" s="84" t="s">
        <v>219</v>
      </c>
      <c r="B176" s="87">
        <f aca="true" t="shared" si="82" ref="B176:B181">C176+D176+E176+F176</f>
        <v>102</v>
      </c>
      <c r="C176" s="87">
        <v>102</v>
      </c>
      <c r="D176" s="87"/>
      <c r="E176" s="87"/>
      <c r="F176" s="87"/>
      <c r="G176" s="87"/>
    </row>
    <row r="177" spans="1:7" ht="21.75" customHeight="1">
      <c r="A177" s="84" t="s">
        <v>220</v>
      </c>
      <c r="B177" s="87">
        <f t="shared" si="82"/>
        <v>344</v>
      </c>
      <c r="C177" s="87"/>
      <c r="D177" s="87"/>
      <c r="E177" s="87">
        <v>344</v>
      </c>
      <c r="F177" s="87"/>
      <c r="G177" s="87"/>
    </row>
    <row r="178" spans="1:7" ht="21.75" customHeight="1">
      <c r="A178" s="84" t="s">
        <v>221</v>
      </c>
      <c r="B178" s="85">
        <f aca="true" t="shared" si="83" ref="B178:F178">SUM(B179:B181)</f>
        <v>165</v>
      </c>
      <c r="C178" s="85">
        <f t="shared" si="83"/>
        <v>43</v>
      </c>
      <c r="D178" s="85">
        <f t="shared" si="83"/>
        <v>0</v>
      </c>
      <c r="E178" s="85">
        <f t="shared" si="83"/>
        <v>122</v>
      </c>
      <c r="F178" s="85">
        <f t="shared" si="83"/>
        <v>0</v>
      </c>
      <c r="G178" s="85"/>
    </row>
    <row r="179" spans="1:7" ht="21.75" customHeight="1">
      <c r="A179" s="84" t="s">
        <v>222</v>
      </c>
      <c r="B179" s="87">
        <f t="shared" si="82"/>
        <v>71</v>
      </c>
      <c r="C179" s="87">
        <v>43</v>
      </c>
      <c r="D179" s="87"/>
      <c r="E179" s="87">
        <v>28</v>
      </c>
      <c r="F179" s="87"/>
      <c r="G179" s="87"/>
    </row>
    <row r="180" spans="1:7" ht="21.75" customHeight="1">
      <c r="A180" s="84" t="s">
        <v>223</v>
      </c>
      <c r="B180" s="87">
        <f t="shared" si="82"/>
        <v>89</v>
      </c>
      <c r="C180" s="87"/>
      <c r="D180" s="87"/>
      <c r="E180" s="87">
        <v>89</v>
      </c>
      <c r="F180" s="87"/>
      <c r="G180" s="87"/>
    </row>
    <row r="181" spans="1:7" ht="21.75" customHeight="1">
      <c r="A181" s="84" t="s">
        <v>224</v>
      </c>
      <c r="B181" s="87">
        <f t="shared" si="82"/>
        <v>5</v>
      </c>
      <c r="C181" s="87"/>
      <c r="D181" s="87"/>
      <c r="E181" s="87">
        <v>5</v>
      </c>
      <c r="F181" s="87"/>
      <c r="G181" s="87"/>
    </row>
    <row r="182" spans="1:7" ht="21.75" customHeight="1">
      <c r="A182" s="84" t="s">
        <v>225</v>
      </c>
      <c r="B182" s="85">
        <f aca="true" t="shared" si="84" ref="B182:F182">SUM(B183:B185)</f>
        <v>323</v>
      </c>
      <c r="C182" s="85">
        <f t="shared" si="84"/>
        <v>269</v>
      </c>
      <c r="D182" s="85">
        <f t="shared" si="84"/>
        <v>0</v>
      </c>
      <c r="E182" s="85">
        <f t="shared" si="84"/>
        <v>54</v>
      </c>
      <c r="F182" s="85">
        <f t="shared" si="84"/>
        <v>0</v>
      </c>
      <c r="G182" s="85"/>
    </row>
    <row r="183" spans="1:7" ht="21.75" customHeight="1">
      <c r="A183" s="84" t="s">
        <v>226</v>
      </c>
      <c r="B183" s="87">
        <f aca="true" t="shared" si="85" ref="B183:B185">C183+D183+E183+F183</f>
        <v>61</v>
      </c>
      <c r="C183" s="87">
        <v>37</v>
      </c>
      <c r="D183" s="87"/>
      <c r="E183" s="87">
        <v>24</v>
      </c>
      <c r="F183" s="87"/>
      <c r="G183" s="87"/>
    </row>
    <row r="184" spans="1:7" ht="21.75" customHeight="1">
      <c r="A184" s="84" t="s">
        <v>227</v>
      </c>
      <c r="B184" s="87">
        <f t="shared" si="85"/>
        <v>147</v>
      </c>
      <c r="C184" s="87">
        <v>117</v>
      </c>
      <c r="D184" s="87"/>
      <c r="E184" s="87">
        <v>30</v>
      </c>
      <c r="F184" s="87"/>
      <c r="G184" s="87"/>
    </row>
    <row r="185" spans="1:7" ht="21.75" customHeight="1">
      <c r="A185" s="84" t="s">
        <v>228</v>
      </c>
      <c r="B185" s="87">
        <f t="shared" si="85"/>
        <v>115</v>
      </c>
      <c r="C185" s="87">
        <v>115</v>
      </c>
      <c r="D185" s="87"/>
      <c r="E185" s="87"/>
      <c r="F185" s="87"/>
      <c r="G185" s="87"/>
    </row>
    <row r="186" spans="1:7" ht="21.75" customHeight="1">
      <c r="A186" s="84" t="s">
        <v>229</v>
      </c>
      <c r="B186" s="85">
        <f aca="true" t="shared" si="86" ref="B186:F186">SUM(B187:B187)</f>
        <v>142</v>
      </c>
      <c r="C186" s="85">
        <f t="shared" si="86"/>
        <v>132</v>
      </c>
      <c r="D186" s="85">
        <f t="shared" si="86"/>
        <v>0</v>
      </c>
      <c r="E186" s="85">
        <f t="shared" si="86"/>
        <v>10</v>
      </c>
      <c r="F186" s="85">
        <f t="shared" si="86"/>
        <v>0</v>
      </c>
      <c r="G186" s="85"/>
    </row>
    <row r="187" spans="1:7" ht="21.75" customHeight="1">
      <c r="A187" s="84" t="s">
        <v>230</v>
      </c>
      <c r="B187" s="87">
        <f aca="true" t="shared" si="87" ref="B187:B191">C187+D187+E187+F187</f>
        <v>142</v>
      </c>
      <c r="C187" s="87">
        <v>132</v>
      </c>
      <c r="D187" s="87"/>
      <c r="E187" s="87">
        <v>10</v>
      </c>
      <c r="F187" s="87"/>
      <c r="G187" s="87"/>
    </row>
    <row r="188" spans="1:7" ht="21.75" customHeight="1">
      <c r="A188" s="84" t="s">
        <v>231</v>
      </c>
      <c r="B188" s="85">
        <f aca="true" t="shared" si="88" ref="B188:F188">SUM(B189:B189)</f>
        <v>75</v>
      </c>
      <c r="C188" s="85">
        <f t="shared" si="88"/>
        <v>75</v>
      </c>
      <c r="D188" s="85">
        <f t="shared" si="88"/>
        <v>0</v>
      </c>
      <c r="E188" s="85">
        <f t="shared" si="88"/>
        <v>0</v>
      </c>
      <c r="F188" s="85">
        <f t="shared" si="88"/>
        <v>0</v>
      </c>
      <c r="G188" s="85"/>
    </row>
    <row r="189" spans="1:7" ht="21.75" customHeight="1">
      <c r="A189" s="84" t="s">
        <v>232</v>
      </c>
      <c r="B189" s="87">
        <f t="shared" si="87"/>
        <v>75</v>
      </c>
      <c r="C189" s="87">
        <v>75</v>
      </c>
      <c r="D189" s="87"/>
      <c r="E189" s="87"/>
      <c r="F189" s="87"/>
      <c r="G189" s="87"/>
    </row>
    <row r="190" spans="1:7" ht="21.75" customHeight="1">
      <c r="A190" s="84" t="s">
        <v>233</v>
      </c>
      <c r="B190" s="85">
        <f aca="true" t="shared" si="89" ref="B190:F190">SUM(B191:B191)</f>
        <v>3344</v>
      </c>
      <c r="C190" s="85">
        <f t="shared" si="89"/>
        <v>50</v>
      </c>
      <c r="D190" s="85">
        <f t="shared" si="89"/>
        <v>0</v>
      </c>
      <c r="E190" s="85">
        <f t="shared" si="89"/>
        <v>3294</v>
      </c>
      <c r="F190" s="85">
        <f t="shared" si="89"/>
        <v>0</v>
      </c>
      <c r="G190" s="85"/>
    </row>
    <row r="191" spans="1:7" ht="21.75" customHeight="1">
      <c r="A191" s="84" t="s">
        <v>234</v>
      </c>
      <c r="B191" s="87">
        <f t="shared" si="87"/>
        <v>3344</v>
      </c>
      <c r="C191" s="87">
        <v>50</v>
      </c>
      <c r="D191" s="87"/>
      <c r="E191" s="87">
        <v>3294</v>
      </c>
      <c r="F191" s="87"/>
      <c r="G191" s="87"/>
    </row>
    <row r="192" spans="1:7" ht="21.75" customHeight="1">
      <c r="A192" s="84" t="s">
        <v>235</v>
      </c>
      <c r="B192" s="85">
        <f aca="true" t="shared" si="90" ref="B192:F192">SUM(B193:B194)</f>
        <v>84</v>
      </c>
      <c r="C192" s="85">
        <f t="shared" si="90"/>
        <v>0</v>
      </c>
      <c r="D192" s="85">
        <f t="shared" si="90"/>
        <v>0</v>
      </c>
      <c r="E192" s="85">
        <f t="shared" si="90"/>
        <v>84</v>
      </c>
      <c r="F192" s="85">
        <f t="shared" si="90"/>
        <v>0</v>
      </c>
      <c r="G192" s="85"/>
    </row>
    <row r="193" spans="1:7" ht="21.75" customHeight="1">
      <c r="A193" s="84" t="s">
        <v>236</v>
      </c>
      <c r="B193" s="87">
        <f aca="true" t="shared" si="91" ref="B193:B196">C193+D193+E193+F193</f>
        <v>71</v>
      </c>
      <c r="C193" s="87"/>
      <c r="D193" s="87"/>
      <c r="E193" s="87">
        <v>71</v>
      </c>
      <c r="F193" s="87"/>
      <c r="G193" s="87"/>
    </row>
    <row r="194" spans="1:7" ht="21.75" customHeight="1">
      <c r="A194" s="84" t="s">
        <v>237</v>
      </c>
      <c r="B194" s="87">
        <f t="shared" si="91"/>
        <v>13</v>
      </c>
      <c r="C194" s="87"/>
      <c r="D194" s="87"/>
      <c r="E194" s="87">
        <v>13</v>
      </c>
      <c r="F194" s="87"/>
      <c r="G194" s="87"/>
    </row>
    <row r="195" spans="1:7" ht="21.75" customHeight="1">
      <c r="A195" s="84" t="s">
        <v>238</v>
      </c>
      <c r="B195" s="85">
        <f aca="true" t="shared" si="92" ref="B195:F195">SUM(B196)</f>
        <v>1233</v>
      </c>
      <c r="C195" s="85">
        <f t="shared" si="92"/>
        <v>0</v>
      </c>
      <c r="D195" s="85">
        <f t="shared" si="92"/>
        <v>1233</v>
      </c>
      <c r="E195" s="85">
        <f t="shared" si="92"/>
        <v>0</v>
      </c>
      <c r="F195" s="85">
        <f t="shared" si="92"/>
        <v>0</v>
      </c>
      <c r="G195" s="85"/>
    </row>
    <row r="196" spans="1:7" ht="21.75" customHeight="1">
      <c r="A196" s="84" t="s">
        <v>239</v>
      </c>
      <c r="B196" s="87">
        <f t="shared" si="91"/>
        <v>1233</v>
      </c>
      <c r="C196" s="87"/>
      <c r="D196" s="87">
        <v>1233</v>
      </c>
      <c r="E196" s="87"/>
      <c r="F196" s="87"/>
      <c r="G196" s="87"/>
    </row>
    <row r="197" spans="1:7" ht="21.75" customHeight="1">
      <c r="A197" s="84" t="s">
        <v>240</v>
      </c>
      <c r="B197" s="85">
        <f aca="true" t="shared" si="93" ref="B197:F197">SUM(B198,B201,B205,B208,B215,B219,B221,B224,B226)</f>
        <v>15181</v>
      </c>
      <c r="C197" s="85">
        <f t="shared" si="93"/>
        <v>7273</v>
      </c>
      <c r="D197" s="85">
        <f t="shared" si="93"/>
        <v>5385</v>
      </c>
      <c r="E197" s="85">
        <f t="shared" si="93"/>
        <v>2164</v>
      </c>
      <c r="F197" s="85">
        <f t="shared" si="93"/>
        <v>359</v>
      </c>
      <c r="G197" s="85"/>
    </row>
    <row r="198" spans="1:7" ht="21.75" customHeight="1">
      <c r="A198" s="84" t="s">
        <v>241</v>
      </c>
      <c r="B198" s="85">
        <f aca="true" t="shared" si="94" ref="B198:F198">SUM(B199:B200)</f>
        <v>1294</v>
      </c>
      <c r="C198" s="85">
        <f t="shared" si="94"/>
        <v>1294</v>
      </c>
      <c r="D198" s="85">
        <f t="shared" si="94"/>
        <v>0</v>
      </c>
      <c r="E198" s="85">
        <f t="shared" si="94"/>
        <v>0</v>
      </c>
      <c r="F198" s="85">
        <f t="shared" si="94"/>
        <v>0</v>
      </c>
      <c r="G198" s="85"/>
    </row>
    <row r="199" spans="1:7" ht="21.75" customHeight="1">
      <c r="A199" s="84" t="s">
        <v>93</v>
      </c>
      <c r="B199" s="87">
        <f aca="true" t="shared" si="95" ref="B199:B204">C199+D199+E199+F199</f>
        <v>390</v>
      </c>
      <c r="C199" s="87">
        <v>390</v>
      </c>
      <c r="D199" s="87"/>
      <c r="E199" s="87"/>
      <c r="F199" s="87"/>
      <c r="G199" s="87"/>
    </row>
    <row r="200" spans="1:7" ht="30" customHeight="1">
      <c r="A200" s="84" t="s">
        <v>242</v>
      </c>
      <c r="B200" s="87">
        <f t="shared" si="95"/>
        <v>904</v>
      </c>
      <c r="C200" s="87">
        <v>904</v>
      </c>
      <c r="D200" s="87"/>
      <c r="E200" s="87"/>
      <c r="F200" s="87"/>
      <c r="G200" s="87"/>
    </row>
    <row r="201" spans="1:7" ht="21.75" customHeight="1">
      <c r="A201" s="84" t="s">
        <v>243</v>
      </c>
      <c r="B201" s="85">
        <f aca="true" t="shared" si="96" ref="B201:F201">SUM(B202:B204)</f>
        <v>3052</v>
      </c>
      <c r="C201" s="85">
        <f t="shared" si="96"/>
        <v>2752</v>
      </c>
      <c r="D201" s="85">
        <f t="shared" si="96"/>
        <v>0</v>
      </c>
      <c r="E201" s="85">
        <f t="shared" si="96"/>
        <v>300</v>
      </c>
      <c r="F201" s="85">
        <f t="shared" si="96"/>
        <v>0</v>
      </c>
      <c r="G201" s="85"/>
    </row>
    <row r="202" spans="1:7" ht="21.75" customHeight="1">
      <c r="A202" s="84" t="s">
        <v>244</v>
      </c>
      <c r="B202" s="87">
        <f t="shared" si="95"/>
        <v>2393</v>
      </c>
      <c r="C202" s="87">
        <v>2393</v>
      </c>
      <c r="D202" s="87"/>
      <c r="E202" s="87"/>
      <c r="F202" s="87"/>
      <c r="G202" s="87"/>
    </row>
    <row r="203" spans="1:7" ht="21.75" customHeight="1">
      <c r="A203" s="84" t="s">
        <v>245</v>
      </c>
      <c r="B203" s="87">
        <f t="shared" si="95"/>
        <v>359</v>
      </c>
      <c r="C203" s="87">
        <v>359</v>
      </c>
      <c r="D203" s="87"/>
      <c r="E203" s="87"/>
      <c r="F203" s="87"/>
      <c r="G203" s="87"/>
    </row>
    <row r="204" spans="1:7" ht="21.75" customHeight="1">
      <c r="A204" s="84" t="s">
        <v>246</v>
      </c>
      <c r="B204" s="87">
        <f t="shared" si="95"/>
        <v>300</v>
      </c>
      <c r="C204" s="87"/>
      <c r="D204" s="87"/>
      <c r="E204" s="87">
        <v>300</v>
      </c>
      <c r="F204" s="87"/>
      <c r="G204" s="87"/>
    </row>
    <row r="205" spans="1:7" ht="21.75" customHeight="1">
      <c r="A205" s="84" t="s">
        <v>247</v>
      </c>
      <c r="B205" s="85">
        <f aca="true" t="shared" si="97" ref="B205:F205">SUM(B206:B207)</f>
        <v>2157</v>
      </c>
      <c r="C205" s="85">
        <f t="shared" si="97"/>
        <v>2067</v>
      </c>
      <c r="D205" s="85">
        <f t="shared" si="97"/>
        <v>0</v>
      </c>
      <c r="E205" s="85">
        <f t="shared" si="97"/>
        <v>46</v>
      </c>
      <c r="F205" s="85">
        <f t="shared" si="97"/>
        <v>44</v>
      </c>
      <c r="G205" s="85"/>
    </row>
    <row r="206" spans="1:7" ht="21.75" customHeight="1">
      <c r="A206" s="84" t="s">
        <v>248</v>
      </c>
      <c r="B206" s="87">
        <f aca="true" t="shared" si="98" ref="B206:B214">C206+D206+E206+F206</f>
        <v>2067</v>
      </c>
      <c r="C206" s="87">
        <v>2067</v>
      </c>
      <c r="D206" s="87"/>
      <c r="E206" s="87"/>
      <c r="F206" s="87"/>
      <c r="G206" s="87"/>
    </row>
    <row r="207" spans="1:7" ht="21.75" customHeight="1">
      <c r="A207" s="84" t="s">
        <v>249</v>
      </c>
      <c r="B207" s="87">
        <f t="shared" si="98"/>
        <v>90</v>
      </c>
      <c r="C207" s="87"/>
      <c r="D207" s="87"/>
      <c r="E207" s="87">
        <v>46</v>
      </c>
      <c r="F207" s="87">
        <v>44</v>
      </c>
      <c r="G207" s="87"/>
    </row>
    <row r="208" spans="1:7" ht="21.75" customHeight="1">
      <c r="A208" s="84" t="s">
        <v>250</v>
      </c>
      <c r="B208" s="85">
        <f aca="true" t="shared" si="99" ref="B208:F208">SUM(B209:B214)</f>
        <v>2317</v>
      </c>
      <c r="C208" s="85">
        <f t="shared" si="99"/>
        <v>1019</v>
      </c>
      <c r="D208" s="85">
        <f t="shared" si="99"/>
        <v>0</v>
      </c>
      <c r="E208" s="85">
        <f t="shared" si="99"/>
        <v>983</v>
      </c>
      <c r="F208" s="85">
        <f t="shared" si="99"/>
        <v>315</v>
      </c>
      <c r="G208" s="85"/>
    </row>
    <row r="209" spans="1:7" ht="21.75" customHeight="1">
      <c r="A209" s="84" t="s">
        <v>251</v>
      </c>
      <c r="B209" s="87">
        <f t="shared" si="98"/>
        <v>342</v>
      </c>
      <c r="C209" s="87">
        <v>342</v>
      </c>
      <c r="D209" s="87"/>
      <c r="E209" s="87"/>
      <c r="F209" s="87"/>
      <c r="G209" s="87"/>
    </row>
    <row r="210" spans="1:7" ht="21.75" customHeight="1">
      <c r="A210" s="84" t="s">
        <v>252</v>
      </c>
      <c r="B210" s="87">
        <f t="shared" si="98"/>
        <v>265</v>
      </c>
      <c r="C210" s="87">
        <v>265</v>
      </c>
      <c r="D210" s="87"/>
      <c r="E210" s="87"/>
      <c r="F210" s="87"/>
      <c r="G210" s="87"/>
    </row>
    <row r="211" spans="1:7" ht="21.75" customHeight="1">
      <c r="A211" s="84" t="s">
        <v>253</v>
      </c>
      <c r="B211" s="87">
        <f t="shared" si="98"/>
        <v>412</v>
      </c>
      <c r="C211" s="87">
        <v>412</v>
      </c>
      <c r="D211" s="87"/>
      <c r="E211" s="87"/>
      <c r="F211" s="87"/>
      <c r="G211" s="87"/>
    </row>
    <row r="212" spans="1:7" ht="21.75" customHeight="1">
      <c r="A212" s="84" t="s">
        <v>254</v>
      </c>
      <c r="B212" s="87">
        <f t="shared" si="98"/>
        <v>1069</v>
      </c>
      <c r="C212" s="87"/>
      <c r="D212" s="87"/>
      <c r="E212" s="87">
        <v>862</v>
      </c>
      <c r="F212" s="87">
        <v>207</v>
      </c>
      <c r="G212" s="87"/>
    </row>
    <row r="213" spans="1:7" ht="21.75" customHeight="1">
      <c r="A213" s="84" t="s">
        <v>255</v>
      </c>
      <c r="B213" s="87">
        <f t="shared" si="98"/>
        <v>151</v>
      </c>
      <c r="C213" s="87"/>
      <c r="D213" s="87"/>
      <c r="E213" s="87">
        <v>97</v>
      </c>
      <c r="F213" s="87">
        <v>54</v>
      </c>
      <c r="G213" s="87"/>
    </row>
    <row r="214" spans="1:7" ht="21.75" customHeight="1">
      <c r="A214" s="84" t="s">
        <v>256</v>
      </c>
      <c r="B214" s="87">
        <f t="shared" si="98"/>
        <v>78</v>
      </c>
      <c r="C214" s="87"/>
      <c r="D214" s="87"/>
      <c r="E214" s="87">
        <v>24</v>
      </c>
      <c r="F214" s="87">
        <v>54</v>
      </c>
      <c r="G214" s="87"/>
    </row>
    <row r="215" spans="1:7" ht="21.75" customHeight="1">
      <c r="A215" s="84" t="s">
        <v>257</v>
      </c>
      <c r="B215" s="85">
        <f aca="true" t="shared" si="100" ref="B215:F215">SUM(B216:B218)</f>
        <v>5877</v>
      </c>
      <c r="C215" s="85">
        <f t="shared" si="100"/>
        <v>80</v>
      </c>
      <c r="D215" s="85">
        <f t="shared" si="100"/>
        <v>5385</v>
      </c>
      <c r="E215" s="85">
        <f t="shared" si="100"/>
        <v>412</v>
      </c>
      <c r="F215" s="85">
        <f t="shared" si="100"/>
        <v>0</v>
      </c>
      <c r="G215" s="85"/>
    </row>
    <row r="216" spans="1:7" ht="21.75" customHeight="1">
      <c r="A216" s="84" t="s">
        <v>258</v>
      </c>
      <c r="B216" s="87">
        <f aca="true" t="shared" si="101" ref="B216:B218">C216+D216+E216+F216</f>
        <v>38</v>
      </c>
      <c r="C216" s="87"/>
      <c r="D216" s="87"/>
      <c r="E216" s="87">
        <v>38</v>
      </c>
      <c r="F216" s="87"/>
      <c r="G216" s="87"/>
    </row>
    <row r="217" spans="1:7" ht="21.75" customHeight="1">
      <c r="A217" s="84" t="s">
        <v>259</v>
      </c>
      <c r="B217" s="87">
        <f t="shared" si="101"/>
        <v>5385</v>
      </c>
      <c r="C217" s="87"/>
      <c r="D217" s="87">
        <v>5385</v>
      </c>
      <c r="E217" s="87"/>
      <c r="F217" s="87"/>
      <c r="G217" s="87"/>
    </row>
    <row r="218" spans="1:7" ht="21.75" customHeight="1">
      <c r="A218" s="84" t="s">
        <v>260</v>
      </c>
      <c r="B218" s="87">
        <f t="shared" si="101"/>
        <v>454</v>
      </c>
      <c r="C218" s="87">
        <v>80</v>
      </c>
      <c r="D218" s="87"/>
      <c r="E218" s="87">
        <v>374</v>
      </c>
      <c r="F218" s="87"/>
      <c r="G218" s="87"/>
    </row>
    <row r="219" spans="1:7" ht="21.75" customHeight="1">
      <c r="A219" s="84" t="s">
        <v>261</v>
      </c>
      <c r="B219" s="85">
        <f aca="true" t="shared" si="102" ref="B219:F219">SUM(B220:B220)</f>
        <v>9</v>
      </c>
      <c r="C219" s="85">
        <f t="shared" si="102"/>
        <v>0</v>
      </c>
      <c r="D219" s="85">
        <f t="shared" si="102"/>
        <v>0</v>
      </c>
      <c r="E219" s="85">
        <f t="shared" si="102"/>
        <v>9</v>
      </c>
      <c r="F219" s="85">
        <f t="shared" si="102"/>
        <v>0</v>
      </c>
      <c r="G219" s="85"/>
    </row>
    <row r="220" spans="1:7" ht="21.75" customHeight="1">
      <c r="A220" s="84" t="s">
        <v>262</v>
      </c>
      <c r="B220" s="87">
        <f aca="true" t="shared" si="103" ref="B220:B223">C220+D220+E220+F220</f>
        <v>9</v>
      </c>
      <c r="C220" s="87"/>
      <c r="D220" s="87"/>
      <c r="E220" s="87">
        <v>9</v>
      </c>
      <c r="F220" s="87"/>
      <c r="G220" s="87"/>
    </row>
    <row r="221" spans="1:7" ht="21.75" customHeight="1">
      <c r="A221" s="84" t="s">
        <v>263</v>
      </c>
      <c r="B221" s="85">
        <f aca="true" t="shared" si="104" ref="B221:F221">SUM(B222:B223)</f>
        <v>230</v>
      </c>
      <c r="C221" s="85">
        <f t="shared" si="104"/>
        <v>0</v>
      </c>
      <c r="D221" s="85">
        <f t="shared" si="104"/>
        <v>0</v>
      </c>
      <c r="E221" s="85">
        <f t="shared" si="104"/>
        <v>230</v>
      </c>
      <c r="F221" s="85">
        <f t="shared" si="104"/>
        <v>0</v>
      </c>
      <c r="G221" s="85"/>
    </row>
    <row r="222" spans="1:7" ht="21.75" customHeight="1">
      <c r="A222" s="84" t="s">
        <v>264</v>
      </c>
      <c r="B222" s="87">
        <f t="shared" si="103"/>
        <v>14</v>
      </c>
      <c r="C222" s="87"/>
      <c r="D222" s="87"/>
      <c r="E222" s="87">
        <v>14</v>
      </c>
      <c r="F222" s="87"/>
      <c r="G222" s="87"/>
    </row>
    <row r="223" spans="1:7" ht="21.75" customHeight="1">
      <c r="A223" s="84" t="s">
        <v>265</v>
      </c>
      <c r="B223" s="87">
        <f t="shared" si="103"/>
        <v>216</v>
      </c>
      <c r="C223" s="87"/>
      <c r="D223" s="87"/>
      <c r="E223" s="87">
        <v>216</v>
      </c>
      <c r="F223" s="87"/>
      <c r="G223" s="87"/>
    </row>
    <row r="224" spans="1:7" ht="21.75" customHeight="1">
      <c r="A224" s="84" t="s">
        <v>266</v>
      </c>
      <c r="B224" s="85">
        <f aca="true" t="shared" si="105" ref="B224:F224">SUM(B225:B225)</f>
        <v>67</v>
      </c>
      <c r="C224" s="85">
        <f t="shared" si="105"/>
        <v>61</v>
      </c>
      <c r="D224" s="85">
        <f t="shared" si="105"/>
        <v>0</v>
      </c>
      <c r="E224" s="85">
        <f t="shared" si="105"/>
        <v>6</v>
      </c>
      <c r="F224" s="85">
        <f t="shared" si="105"/>
        <v>0</v>
      </c>
      <c r="G224" s="85"/>
    </row>
    <row r="225" spans="1:7" ht="21.75" customHeight="1">
      <c r="A225" s="84" t="s">
        <v>267</v>
      </c>
      <c r="B225" s="87">
        <f aca="true" t="shared" si="106" ref="B225:B231">C225+D225+E225+F225</f>
        <v>67</v>
      </c>
      <c r="C225" s="87">
        <v>61</v>
      </c>
      <c r="D225" s="87"/>
      <c r="E225" s="87">
        <v>6</v>
      </c>
      <c r="F225" s="87"/>
      <c r="G225" s="87"/>
    </row>
    <row r="226" spans="1:7" ht="21.75" customHeight="1">
      <c r="A226" s="84" t="s">
        <v>268</v>
      </c>
      <c r="B226" s="85">
        <f aca="true" t="shared" si="107" ref="B226:F226">SUM(B227)</f>
        <v>178</v>
      </c>
      <c r="C226" s="85">
        <f t="shared" si="107"/>
        <v>0</v>
      </c>
      <c r="D226" s="85">
        <f t="shared" si="107"/>
        <v>0</v>
      </c>
      <c r="E226" s="85">
        <f t="shared" si="107"/>
        <v>178</v>
      </c>
      <c r="F226" s="85">
        <f t="shared" si="107"/>
        <v>0</v>
      </c>
      <c r="G226" s="85"/>
    </row>
    <row r="227" spans="1:7" ht="21.75" customHeight="1">
      <c r="A227" s="84" t="s">
        <v>269</v>
      </c>
      <c r="B227" s="87">
        <f t="shared" si="106"/>
        <v>178</v>
      </c>
      <c r="C227" s="87"/>
      <c r="D227" s="87"/>
      <c r="E227" s="87">
        <v>178</v>
      </c>
      <c r="F227" s="87"/>
      <c r="G227" s="87"/>
    </row>
    <row r="228" spans="1:7" ht="21.75" customHeight="1">
      <c r="A228" s="84" t="s">
        <v>270</v>
      </c>
      <c r="B228" s="85">
        <f aca="true" t="shared" si="108" ref="B228:F228">B229+B232+B234+B238+B240+B242+B243</f>
        <v>1291</v>
      </c>
      <c r="C228" s="85">
        <f t="shared" si="108"/>
        <v>540</v>
      </c>
      <c r="D228" s="85">
        <f t="shared" si="108"/>
        <v>0</v>
      </c>
      <c r="E228" s="85">
        <f t="shared" si="108"/>
        <v>410</v>
      </c>
      <c r="F228" s="85">
        <f t="shared" si="108"/>
        <v>341</v>
      </c>
      <c r="G228" s="85"/>
    </row>
    <row r="229" spans="1:7" ht="21.75" customHeight="1">
      <c r="A229" s="84" t="s">
        <v>271</v>
      </c>
      <c r="B229" s="85">
        <f aca="true" t="shared" si="109" ref="B229:F229">SUM(B230:B231)</f>
        <v>340</v>
      </c>
      <c r="C229" s="85">
        <f t="shared" si="109"/>
        <v>340</v>
      </c>
      <c r="D229" s="85">
        <f t="shared" si="109"/>
        <v>0</v>
      </c>
      <c r="E229" s="85">
        <f t="shared" si="109"/>
        <v>0</v>
      </c>
      <c r="F229" s="85">
        <f t="shared" si="109"/>
        <v>0</v>
      </c>
      <c r="G229" s="85"/>
    </row>
    <row r="230" spans="1:7" ht="21.75" customHeight="1">
      <c r="A230" s="84" t="s">
        <v>93</v>
      </c>
      <c r="B230" s="87">
        <f t="shared" si="106"/>
        <v>128</v>
      </c>
      <c r="C230" s="87">
        <v>128</v>
      </c>
      <c r="D230" s="87"/>
      <c r="E230" s="87"/>
      <c r="F230" s="87"/>
      <c r="G230" s="87"/>
    </row>
    <row r="231" spans="1:7" ht="21.75" customHeight="1">
      <c r="A231" s="84" t="s">
        <v>272</v>
      </c>
      <c r="B231" s="87">
        <f t="shared" si="106"/>
        <v>212</v>
      </c>
      <c r="C231" s="87">
        <v>212</v>
      </c>
      <c r="D231" s="87"/>
      <c r="E231" s="87"/>
      <c r="F231" s="87"/>
      <c r="G231" s="87"/>
    </row>
    <row r="232" spans="1:7" ht="21.75" customHeight="1">
      <c r="A232" s="84" t="s">
        <v>273</v>
      </c>
      <c r="B232" s="85">
        <f aca="true" t="shared" si="110" ref="B232:F232">SUM(B233:B233)</f>
        <v>40</v>
      </c>
      <c r="C232" s="85">
        <f t="shared" si="110"/>
        <v>0</v>
      </c>
      <c r="D232" s="85">
        <f t="shared" si="110"/>
        <v>0</v>
      </c>
      <c r="E232" s="85">
        <f t="shared" si="110"/>
        <v>0</v>
      </c>
      <c r="F232" s="85">
        <f t="shared" si="110"/>
        <v>40</v>
      </c>
      <c r="G232" s="85"/>
    </row>
    <row r="233" spans="1:7" ht="21.75" customHeight="1">
      <c r="A233" s="84" t="s">
        <v>274</v>
      </c>
      <c r="B233" s="87">
        <f aca="true" t="shared" si="111" ref="B233:B237">C233+D233+E233+F233</f>
        <v>40</v>
      </c>
      <c r="C233" s="87"/>
      <c r="D233" s="87"/>
      <c r="E233" s="87"/>
      <c r="F233" s="87">
        <v>40</v>
      </c>
      <c r="G233" s="87"/>
    </row>
    <row r="234" spans="1:7" ht="21.75" customHeight="1">
      <c r="A234" s="84" t="s">
        <v>275</v>
      </c>
      <c r="B234" s="85">
        <f aca="true" t="shared" si="112" ref="B234:F234">SUM(B235:B237)</f>
        <v>642</v>
      </c>
      <c r="C234" s="85">
        <f t="shared" si="112"/>
        <v>200</v>
      </c>
      <c r="D234" s="85">
        <f t="shared" si="112"/>
        <v>0</v>
      </c>
      <c r="E234" s="85">
        <f t="shared" si="112"/>
        <v>141</v>
      </c>
      <c r="F234" s="85">
        <f t="shared" si="112"/>
        <v>301</v>
      </c>
      <c r="G234" s="85"/>
    </row>
    <row r="235" spans="1:7" ht="21.75" customHeight="1">
      <c r="A235" s="84" t="s">
        <v>276</v>
      </c>
      <c r="B235" s="87">
        <f t="shared" si="111"/>
        <v>141</v>
      </c>
      <c r="C235" s="87"/>
      <c r="D235" s="87"/>
      <c r="E235" s="87">
        <v>141</v>
      </c>
      <c r="F235" s="87"/>
      <c r="G235" s="87"/>
    </row>
    <row r="236" spans="1:7" ht="21.75" customHeight="1">
      <c r="A236" s="84" t="s">
        <v>277</v>
      </c>
      <c r="B236" s="87">
        <f t="shared" si="111"/>
        <v>200</v>
      </c>
      <c r="C236" s="87">
        <v>200</v>
      </c>
      <c r="D236" s="87"/>
      <c r="E236" s="87"/>
      <c r="F236" s="87"/>
      <c r="G236" s="87"/>
    </row>
    <row r="237" spans="1:7" ht="21.75" customHeight="1">
      <c r="A237" s="84" t="s">
        <v>278</v>
      </c>
      <c r="B237" s="87">
        <f t="shared" si="111"/>
        <v>301</v>
      </c>
      <c r="C237" s="87"/>
      <c r="D237" s="87"/>
      <c r="E237" s="87"/>
      <c r="F237" s="87">
        <v>301</v>
      </c>
      <c r="G237" s="87"/>
    </row>
    <row r="238" spans="1:7" ht="21.75" customHeight="1">
      <c r="A238" s="84" t="s">
        <v>279</v>
      </c>
      <c r="B238" s="85">
        <f aca="true" t="shared" si="113" ref="B238:F238">SUM(B239:B239)</f>
        <v>52</v>
      </c>
      <c r="C238" s="85">
        <f t="shared" si="113"/>
        <v>0</v>
      </c>
      <c r="D238" s="85">
        <f t="shared" si="113"/>
        <v>0</v>
      </c>
      <c r="E238" s="85">
        <f t="shared" si="113"/>
        <v>52</v>
      </c>
      <c r="F238" s="85">
        <f t="shared" si="113"/>
        <v>0</v>
      </c>
      <c r="G238" s="85"/>
    </row>
    <row r="239" spans="1:7" ht="21.75" customHeight="1">
      <c r="A239" s="84" t="s">
        <v>280</v>
      </c>
      <c r="B239" s="87">
        <f aca="true" t="shared" si="114" ref="B239:B242">C239+D239+E239+F239</f>
        <v>52</v>
      </c>
      <c r="C239" s="87"/>
      <c r="D239" s="87"/>
      <c r="E239" s="87">
        <v>52</v>
      </c>
      <c r="F239" s="87"/>
      <c r="G239" s="87"/>
    </row>
    <row r="240" spans="1:7" ht="21.75" customHeight="1">
      <c r="A240" s="84" t="s">
        <v>281</v>
      </c>
      <c r="B240" s="85">
        <f aca="true" t="shared" si="115" ref="B240:F240">SUM(B241:B241)</f>
        <v>167</v>
      </c>
      <c r="C240" s="85">
        <f t="shared" si="115"/>
        <v>0</v>
      </c>
      <c r="D240" s="85">
        <f t="shared" si="115"/>
        <v>0</v>
      </c>
      <c r="E240" s="85">
        <f t="shared" si="115"/>
        <v>167</v>
      </c>
      <c r="F240" s="85">
        <f t="shared" si="115"/>
        <v>0</v>
      </c>
      <c r="G240" s="85"/>
    </row>
    <row r="241" spans="1:7" ht="21.75" customHeight="1">
      <c r="A241" s="84" t="s">
        <v>282</v>
      </c>
      <c r="B241" s="87">
        <f t="shared" si="114"/>
        <v>167</v>
      </c>
      <c r="C241" s="87"/>
      <c r="D241" s="87"/>
      <c r="E241" s="87">
        <v>167</v>
      </c>
      <c r="F241" s="87"/>
      <c r="G241" s="87"/>
    </row>
    <row r="242" spans="1:7" ht="21.75" customHeight="1">
      <c r="A242" s="84" t="s">
        <v>283</v>
      </c>
      <c r="B242" s="87">
        <f t="shared" si="114"/>
        <v>50</v>
      </c>
      <c r="C242" s="87"/>
      <c r="D242" s="87"/>
      <c r="E242" s="87">
        <v>50</v>
      </c>
      <c r="F242" s="87"/>
      <c r="G242" s="87"/>
    </row>
    <row r="243" spans="1:7" ht="21.75" customHeight="1">
      <c r="A243" s="84" t="s">
        <v>284</v>
      </c>
      <c r="B243" s="85">
        <f aca="true" t="shared" si="116" ref="B243:F243">SUM(B244:B244)</f>
        <v>0</v>
      </c>
      <c r="C243" s="85">
        <f t="shared" si="116"/>
        <v>0</v>
      </c>
      <c r="D243" s="85">
        <f t="shared" si="116"/>
        <v>0</v>
      </c>
      <c r="E243" s="85">
        <f t="shared" si="116"/>
        <v>0</v>
      </c>
      <c r="F243" s="85">
        <f t="shared" si="116"/>
        <v>0</v>
      </c>
      <c r="G243" s="85"/>
    </row>
    <row r="244" spans="1:7" ht="21.75" customHeight="1">
      <c r="A244" s="84" t="s">
        <v>285</v>
      </c>
      <c r="B244" s="87">
        <f aca="true" t="shared" si="117" ref="B244:B249">C244+D244+E244+F244</f>
        <v>0</v>
      </c>
      <c r="C244" s="87"/>
      <c r="D244" s="87"/>
      <c r="E244" s="87"/>
      <c r="F244" s="87"/>
      <c r="G244" s="87"/>
    </row>
    <row r="245" spans="1:7" ht="21.75" customHeight="1">
      <c r="A245" s="84" t="s">
        <v>286</v>
      </c>
      <c r="B245" s="85">
        <f aca="true" t="shared" si="118" ref="B245:F245">SUM(B246,B249,B250,B252:B253)</f>
        <v>2104</v>
      </c>
      <c r="C245" s="85">
        <f t="shared" si="118"/>
        <v>1775</v>
      </c>
      <c r="D245" s="85">
        <f t="shared" si="118"/>
        <v>289</v>
      </c>
      <c r="E245" s="85">
        <f t="shared" si="118"/>
        <v>12</v>
      </c>
      <c r="F245" s="85">
        <f t="shared" si="118"/>
        <v>28</v>
      </c>
      <c r="G245" s="85"/>
    </row>
    <row r="246" spans="1:7" ht="21.75" customHeight="1">
      <c r="A246" s="84" t="s">
        <v>287</v>
      </c>
      <c r="B246" s="85">
        <f aca="true" t="shared" si="119" ref="B246:F246">SUM(B247:B248)</f>
        <v>813</v>
      </c>
      <c r="C246" s="85">
        <f t="shared" si="119"/>
        <v>484</v>
      </c>
      <c r="D246" s="85">
        <f t="shared" si="119"/>
        <v>289</v>
      </c>
      <c r="E246" s="85">
        <f t="shared" si="119"/>
        <v>12</v>
      </c>
      <c r="F246" s="85">
        <f t="shared" si="119"/>
        <v>28</v>
      </c>
      <c r="G246" s="85"/>
    </row>
    <row r="247" spans="1:7" ht="21.75" customHeight="1">
      <c r="A247" s="84" t="s">
        <v>288</v>
      </c>
      <c r="B247" s="87">
        <f t="shared" si="117"/>
        <v>243</v>
      </c>
      <c r="C247" s="87">
        <v>243</v>
      </c>
      <c r="D247" s="87"/>
      <c r="E247" s="87"/>
      <c r="F247" s="87"/>
      <c r="G247" s="87"/>
    </row>
    <row r="248" spans="1:7" ht="21.75" customHeight="1">
      <c r="A248" s="84" t="s">
        <v>289</v>
      </c>
      <c r="B248" s="87">
        <f t="shared" si="117"/>
        <v>570</v>
      </c>
      <c r="C248" s="87">
        <v>241</v>
      </c>
      <c r="D248" s="87">
        <v>289</v>
      </c>
      <c r="E248" s="87">
        <v>12</v>
      </c>
      <c r="F248" s="87">
        <v>28</v>
      </c>
      <c r="G248" s="87"/>
    </row>
    <row r="249" spans="1:7" ht="21.75" customHeight="1">
      <c r="A249" s="84" t="s">
        <v>290</v>
      </c>
      <c r="B249" s="87">
        <f t="shared" si="117"/>
        <v>88</v>
      </c>
      <c r="C249" s="87">
        <v>88</v>
      </c>
      <c r="D249" s="87"/>
      <c r="E249" s="87"/>
      <c r="F249" s="87"/>
      <c r="G249" s="87"/>
    </row>
    <row r="250" spans="1:7" ht="21.75" customHeight="1">
      <c r="A250" s="84" t="s">
        <v>291</v>
      </c>
      <c r="B250" s="85">
        <f aca="true" t="shared" si="120" ref="B250:F250">SUM(B251:B251)</f>
        <v>300</v>
      </c>
      <c r="C250" s="85">
        <f t="shared" si="120"/>
        <v>300</v>
      </c>
      <c r="D250" s="85">
        <f t="shared" si="120"/>
        <v>0</v>
      </c>
      <c r="E250" s="85">
        <f t="shared" si="120"/>
        <v>0</v>
      </c>
      <c r="F250" s="85">
        <f t="shared" si="120"/>
        <v>0</v>
      </c>
      <c r="G250" s="85"/>
    </row>
    <row r="251" spans="1:7" ht="21.75" customHeight="1">
      <c r="A251" s="84" t="s">
        <v>292</v>
      </c>
      <c r="B251" s="87">
        <f aca="true" t="shared" si="121" ref="B251:B253">C251+D251+E251+F251</f>
        <v>300</v>
      </c>
      <c r="C251" s="87">
        <v>300</v>
      </c>
      <c r="D251" s="87"/>
      <c r="E251" s="87"/>
      <c r="F251" s="87"/>
      <c r="G251" s="87"/>
    </row>
    <row r="252" spans="1:7" ht="21.75" customHeight="1">
      <c r="A252" s="84" t="s">
        <v>293</v>
      </c>
      <c r="B252" s="87">
        <f t="shared" si="121"/>
        <v>890</v>
      </c>
      <c r="C252" s="87">
        <v>890</v>
      </c>
      <c r="D252" s="87"/>
      <c r="E252" s="87"/>
      <c r="F252" s="87"/>
      <c r="G252" s="87"/>
    </row>
    <row r="253" spans="1:7" ht="21.75" customHeight="1">
      <c r="A253" s="84" t="s">
        <v>294</v>
      </c>
      <c r="B253" s="87">
        <f t="shared" si="121"/>
        <v>13</v>
      </c>
      <c r="C253" s="87">
        <v>13</v>
      </c>
      <c r="D253" s="87"/>
      <c r="E253" s="87"/>
      <c r="F253" s="87"/>
      <c r="G253" s="87"/>
    </row>
    <row r="254" spans="1:7" ht="21.75" customHeight="1">
      <c r="A254" s="84" t="s">
        <v>295</v>
      </c>
      <c r="B254" s="85">
        <f aca="true" t="shared" si="122" ref="B254:G254">B255+B265+B272+B282+B285+B288+B291+B295</f>
        <v>17223</v>
      </c>
      <c r="C254" s="85">
        <f t="shared" si="122"/>
        <v>4579</v>
      </c>
      <c r="D254" s="85">
        <f t="shared" si="122"/>
        <v>5790</v>
      </c>
      <c r="E254" s="85">
        <f t="shared" si="122"/>
        <v>5657</v>
      </c>
      <c r="F254" s="85">
        <f t="shared" si="122"/>
        <v>1090</v>
      </c>
      <c r="G254" s="85">
        <f t="shared" si="122"/>
        <v>107</v>
      </c>
    </row>
    <row r="255" spans="1:7" ht="21.75" customHeight="1">
      <c r="A255" s="84" t="s">
        <v>296</v>
      </c>
      <c r="B255" s="85">
        <f aca="true" t="shared" si="123" ref="B255:F255">SUM(B256:B264)</f>
        <v>5029</v>
      </c>
      <c r="C255" s="85">
        <f t="shared" si="123"/>
        <v>2862</v>
      </c>
      <c r="D255" s="85">
        <f t="shared" si="123"/>
        <v>88</v>
      </c>
      <c r="E255" s="85">
        <f t="shared" si="123"/>
        <v>1901</v>
      </c>
      <c r="F255" s="85">
        <f t="shared" si="123"/>
        <v>178</v>
      </c>
      <c r="G255" s="85"/>
    </row>
    <row r="256" spans="1:7" ht="21.75" customHeight="1">
      <c r="A256" s="84" t="s">
        <v>288</v>
      </c>
      <c r="B256" s="87">
        <f aca="true" t="shared" si="124" ref="B256:B264">C256+D256+E256+F256</f>
        <v>751</v>
      </c>
      <c r="C256" s="87">
        <v>751</v>
      </c>
      <c r="D256" s="87"/>
      <c r="E256" s="87"/>
      <c r="F256" s="87"/>
      <c r="G256" s="87"/>
    </row>
    <row r="257" spans="1:7" ht="21.75" customHeight="1">
      <c r="A257" s="84" t="s">
        <v>297</v>
      </c>
      <c r="B257" s="87">
        <f t="shared" si="124"/>
        <v>2057</v>
      </c>
      <c r="C257" s="87">
        <v>2057</v>
      </c>
      <c r="D257" s="87"/>
      <c r="E257" s="87"/>
      <c r="F257" s="87"/>
      <c r="G257" s="87"/>
    </row>
    <row r="258" spans="1:7" ht="21.75" customHeight="1">
      <c r="A258" s="84" t="s">
        <v>298</v>
      </c>
      <c r="B258" s="87">
        <f t="shared" si="124"/>
        <v>108</v>
      </c>
      <c r="C258" s="87"/>
      <c r="D258" s="87"/>
      <c r="E258" s="87">
        <v>108</v>
      </c>
      <c r="F258" s="87"/>
      <c r="G258" s="87"/>
    </row>
    <row r="259" spans="1:7" ht="21.75" customHeight="1">
      <c r="A259" s="84" t="s">
        <v>299</v>
      </c>
      <c r="B259" s="87">
        <f t="shared" si="124"/>
        <v>11</v>
      </c>
      <c r="C259" s="87"/>
      <c r="D259" s="87"/>
      <c r="E259" s="87">
        <v>11</v>
      </c>
      <c r="F259" s="87"/>
      <c r="G259" s="87"/>
    </row>
    <row r="260" spans="1:7" ht="21.75" customHeight="1">
      <c r="A260" s="84" t="s">
        <v>300</v>
      </c>
      <c r="B260" s="87">
        <f t="shared" si="124"/>
        <v>1432</v>
      </c>
      <c r="C260" s="87"/>
      <c r="D260" s="87"/>
      <c r="E260" s="87">
        <v>1427</v>
      </c>
      <c r="F260" s="87">
        <v>5</v>
      </c>
      <c r="G260" s="87"/>
    </row>
    <row r="261" spans="1:7" ht="21.75" customHeight="1">
      <c r="A261" s="84" t="s">
        <v>301</v>
      </c>
      <c r="B261" s="87">
        <f t="shared" si="124"/>
        <v>92</v>
      </c>
      <c r="C261" s="87"/>
      <c r="D261" s="87"/>
      <c r="E261" s="87">
        <v>62</v>
      </c>
      <c r="F261" s="87">
        <v>30</v>
      </c>
      <c r="G261" s="87"/>
    </row>
    <row r="262" spans="1:7" ht="21.75" customHeight="1">
      <c r="A262" s="84" t="s">
        <v>302</v>
      </c>
      <c r="B262" s="87">
        <f t="shared" si="124"/>
        <v>30</v>
      </c>
      <c r="C262" s="87"/>
      <c r="D262" s="87"/>
      <c r="E262" s="87">
        <v>30</v>
      </c>
      <c r="F262" s="87"/>
      <c r="G262" s="87"/>
    </row>
    <row r="263" spans="1:7" ht="21.75" customHeight="1">
      <c r="A263" s="84" t="s">
        <v>303</v>
      </c>
      <c r="B263" s="87">
        <f t="shared" si="124"/>
        <v>206</v>
      </c>
      <c r="C263" s="87">
        <v>52</v>
      </c>
      <c r="D263" s="87">
        <v>88</v>
      </c>
      <c r="E263" s="87"/>
      <c r="F263" s="87">
        <v>66</v>
      </c>
      <c r="G263" s="87"/>
    </row>
    <row r="264" spans="1:7" ht="21.75" customHeight="1">
      <c r="A264" s="84" t="s">
        <v>304</v>
      </c>
      <c r="B264" s="87">
        <f t="shared" si="124"/>
        <v>342</v>
      </c>
      <c r="C264" s="87">
        <v>2</v>
      </c>
      <c r="D264" s="87"/>
      <c r="E264" s="87">
        <v>263</v>
      </c>
      <c r="F264" s="87">
        <v>77</v>
      </c>
      <c r="G264" s="87"/>
    </row>
    <row r="265" spans="1:7" ht="21.75" customHeight="1">
      <c r="A265" s="84" t="s">
        <v>305</v>
      </c>
      <c r="B265" s="85">
        <f aca="true" t="shared" si="125" ref="B265:F265">SUM(B266:B271)</f>
        <v>1812</v>
      </c>
      <c r="C265" s="85">
        <f t="shared" si="125"/>
        <v>903</v>
      </c>
      <c r="D265" s="85">
        <f t="shared" si="125"/>
        <v>0</v>
      </c>
      <c r="E265" s="85">
        <f t="shared" si="125"/>
        <v>779</v>
      </c>
      <c r="F265" s="85">
        <f t="shared" si="125"/>
        <v>130</v>
      </c>
      <c r="G265" s="85"/>
    </row>
    <row r="266" spans="1:7" ht="21.75" customHeight="1">
      <c r="A266" s="84" t="s">
        <v>288</v>
      </c>
      <c r="B266" s="87">
        <f aca="true" t="shared" si="126" ref="B266:B271">C266+D266+E266+F266</f>
        <v>265</v>
      </c>
      <c r="C266" s="87">
        <v>265</v>
      </c>
      <c r="D266" s="87"/>
      <c r="E266" s="87"/>
      <c r="F266" s="87"/>
      <c r="G266" s="87"/>
    </row>
    <row r="267" spans="1:7" ht="21.75" customHeight="1">
      <c r="A267" s="84" t="s">
        <v>306</v>
      </c>
      <c r="B267" s="87">
        <f t="shared" si="126"/>
        <v>638</v>
      </c>
      <c r="C267" s="87">
        <v>638</v>
      </c>
      <c r="D267" s="87"/>
      <c r="E267" s="87"/>
      <c r="F267" s="87"/>
      <c r="G267" s="87"/>
    </row>
    <row r="268" spans="1:7" ht="21.75" customHeight="1">
      <c r="A268" s="84" t="s">
        <v>307</v>
      </c>
      <c r="B268" s="87">
        <f t="shared" si="126"/>
        <v>325</v>
      </c>
      <c r="C268" s="87"/>
      <c r="D268" s="87"/>
      <c r="E268" s="87">
        <v>325</v>
      </c>
      <c r="F268" s="87"/>
      <c r="G268" s="87"/>
    </row>
    <row r="269" spans="1:7" ht="21.75" customHeight="1">
      <c r="A269" s="84" t="s">
        <v>308</v>
      </c>
      <c r="B269" s="87">
        <f t="shared" si="126"/>
        <v>35</v>
      </c>
      <c r="C269" s="87"/>
      <c r="D269" s="87"/>
      <c r="E269" s="87">
        <v>35</v>
      </c>
      <c r="F269" s="87"/>
      <c r="G269" s="87"/>
    </row>
    <row r="270" spans="1:7" ht="21.75" customHeight="1">
      <c r="A270" s="84" t="s">
        <v>309</v>
      </c>
      <c r="B270" s="87">
        <f t="shared" si="126"/>
        <v>39</v>
      </c>
      <c r="C270" s="87"/>
      <c r="D270" s="87"/>
      <c r="E270" s="87">
        <v>39</v>
      </c>
      <c r="F270" s="87"/>
      <c r="G270" s="87"/>
    </row>
    <row r="271" spans="1:7" ht="21.75" customHeight="1">
      <c r="A271" s="84" t="s">
        <v>310</v>
      </c>
      <c r="B271" s="87">
        <f t="shared" si="126"/>
        <v>510</v>
      </c>
      <c r="C271" s="87"/>
      <c r="D271" s="87"/>
      <c r="E271" s="87">
        <v>380</v>
      </c>
      <c r="F271" s="87">
        <v>130</v>
      </c>
      <c r="G271" s="87"/>
    </row>
    <row r="272" spans="1:7" ht="21.75" customHeight="1">
      <c r="A272" s="84" t="s">
        <v>311</v>
      </c>
      <c r="B272" s="85">
        <f aca="true" t="shared" si="127" ref="B272:G272">SUM(B273:B281)</f>
        <v>2802</v>
      </c>
      <c r="C272" s="85">
        <f t="shared" si="127"/>
        <v>619</v>
      </c>
      <c r="D272" s="85">
        <f t="shared" si="127"/>
        <v>0</v>
      </c>
      <c r="E272" s="85">
        <f t="shared" si="127"/>
        <v>1917</v>
      </c>
      <c r="F272" s="85">
        <f t="shared" si="127"/>
        <v>159</v>
      </c>
      <c r="G272" s="85">
        <f t="shared" si="127"/>
        <v>107</v>
      </c>
    </row>
    <row r="273" spans="1:7" ht="21.75" customHeight="1">
      <c r="A273" s="84" t="s">
        <v>288</v>
      </c>
      <c r="B273" s="87">
        <f aca="true" t="shared" si="128" ref="B273:B281">C273+D273+E273+F273+G273</f>
        <v>90</v>
      </c>
      <c r="C273" s="87">
        <v>90</v>
      </c>
      <c r="D273" s="87"/>
      <c r="E273" s="87"/>
      <c r="F273" s="87"/>
      <c r="G273" s="87"/>
    </row>
    <row r="274" spans="1:7" ht="21.75" customHeight="1">
      <c r="A274" s="84" t="s">
        <v>312</v>
      </c>
      <c r="B274" s="87">
        <f t="shared" si="128"/>
        <v>90</v>
      </c>
      <c r="C274" s="87"/>
      <c r="D274" s="87"/>
      <c r="E274" s="87"/>
      <c r="F274" s="87">
        <v>90</v>
      </c>
      <c r="G274" s="87"/>
    </row>
    <row r="275" spans="1:7" ht="21.75" customHeight="1">
      <c r="A275" s="84" t="s">
        <v>313</v>
      </c>
      <c r="B275" s="87">
        <f t="shared" si="128"/>
        <v>107</v>
      </c>
      <c r="C275" s="87"/>
      <c r="D275" s="87"/>
      <c r="E275" s="87"/>
      <c r="F275" s="87"/>
      <c r="G275" s="87">
        <v>107</v>
      </c>
    </row>
    <row r="276" spans="1:7" ht="21.75" customHeight="1">
      <c r="A276" s="84" t="s">
        <v>314</v>
      </c>
      <c r="B276" s="87">
        <f t="shared" si="128"/>
        <v>13</v>
      </c>
      <c r="C276" s="87"/>
      <c r="D276" s="87"/>
      <c r="E276" s="87">
        <v>13</v>
      </c>
      <c r="F276" s="87"/>
      <c r="G276" s="87"/>
    </row>
    <row r="277" spans="1:7" ht="21.75" customHeight="1">
      <c r="A277" s="84" t="s">
        <v>315</v>
      </c>
      <c r="B277" s="87">
        <f t="shared" si="128"/>
        <v>1696</v>
      </c>
      <c r="C277" s="87"/>
      <c r="D277" s="87"/>
      <c r="E277" s="87">
        <v>1696</v>
      </c>
      <c r="F277" s="87"/>
      <c r="G277" s="87"/>
    </row>
    <row r="278" spans="1:7" ht="21.75" customHeight="1">
      <c r="A278" s="84" t="s">
        <v>316</v>
      </c>
      <c r="B278" s="87">
        <f t="shared" si="128"/>
        <v>51</v>
      </c>
      <c r="C278" s="87"/>
      <c r="D278" s="87"/>
      <c r="E278" s="87">
        <v>51</v>
      </c>
      <c r="F278" s="87"/>
      <c r="G278" s="87"/>
    </row>
    <row r="279" spans="1:7" ht="21.75" customHeight="1">
      <c r="A279" s="84" t="s">
        <v>317</v>
      </c>
      <c r="B279" s="87">
        <f t="shared" si="128"/>
        <v>69</v>
      </c>
      <c r="C279" s="87"/>
      <c r="D279" s="87"/>
      <c r="E279" s="87"/>
      <c r="F279" s="87">
        <v>69</v>
      </c>
      <c r="G279" s="87"/>
    </row>
    <row r="280" spans="1:7" ht="21.75" customHeight="1">
      <c r="A280" s="84" t="s">
        <v>318</v>
      </c>
      <c r="B280" s="87">
        <f t="shared" si="128"/>
        <v>157</v>
      </c>
      <c r="C280" s="87"/>
      <c r="D280" s="87"/>
      <c r="E280" s="87">
        <v>157</v>
      </c>
      <c r="F280" s="87"/>
      <c r="G280" s="87"/>
    </row>
    <row r="281" spans="1:7" ht="21.75" customHeight="1">
      <c r="A281" s="84" t="s">
        <v>319</v>
      </c>
      <c r="B281" s="87">
        <f t="shared" si="128"/>
        <v>529</v>
      </c>
      <c r="C281" s="87">
        <v>529</v>
      </c>
      <c r="D281" s="87"/>
      <c r="E281" s="87"/>
      <c r="F281" s="87"/>
      <c r="G281" s="87"/>
    </row>
    <row r="282" spans="1:7" ht="21.75" customHeight="1">
      <c r="A282" s="84" t="s">
        <v>320</v>
      </c>
      <c r="B282" s="85">
        <f aca="true" t="shared" si="129" ref="B282:F282">SUM(B283:B284)</f>
        <v>3266</v>
      </c>
      <c r="C282" s="85">
        <f t="shared" si="129"/>
        <v>119</v>
      </c>
      <c r="D282" s="85">
        <f t="shared" si="129"/>
        <v>3058</v>
      </c>
      <c r="E282" s="85">
        <f t="shared" si="129"/>
        <v>0</v>
      </c>
      <c r="F282" s="85">
        <f t="shared" si="129"/>
        <v>89</v>
      </c>
      <c r="G282" s="85"/>
    </row>
    <row r="283" spans="1:7" ht="21.75" customHeight="1">
      <c r="A283" s="84" t="s">
        <v>288</v>
      </c>
      <c r="B283" s="87">
        <f aca="true" t="shared" si="130" ref="B283:B287">C283+D283+E283+F283</f>
        <v>119</v>
      </c>
      <c r="C283" s="87">
        <v>119</v>
      </c>
      <c r="D283" s="87"/>
      <c r="E283" s="87"/>
      <c r="F283" s="87"/>
      <c r="G283" s="87"/>
    </row>
    <row r="284" spans="1:7" ht="21.75" customHeight="1">
      <c r="A284" s="84" t="s">
        <v>321</v>
      </c>
      <c r="B284" s="87">
        <f t="shared" si="130"/>
        <v>3147</v>
      </c>
      <c r="C284" s="87"/>
      <c r="D284" s="87">
        <v>3058</v>
      </c>
      <c r="E284" s="87"/>
      <c r="F284" s="87">
        <v>89</v>
      </c>
      <c r="G284" s="87"/>
    </row>
    <row r="285" spans="1:7" ht="21.75" customHeight="1">
      <c r="A285" s="84" t="s">
        <v>322</v>
      </c>
      <c r="B285" s="85">
        <f aca="true" t="shared" si="131" ref="B285:F285">SUM(B286:B287)</f>
        <v>520</v>
      </c>
      <c r="C285" s="85">
        <f t="shared" si="131"/>
        <v>73</v>
      </c>
      <c r="D285" s="85">
        <f t="shared" si="131"/>
        <v>0</v>
      </c>
      <c r="E285" s="85">
        <f t="shared" si="131"/>
        <v>421</v>
      </c>
      <c r="F285" s="85">
        <f t="shared" si="131"/>
        <v>26</v>
      </c>
      <c r="G285" s="85"/>
    </row>
    <row r="286" spans="1:7" ht="21.75" customHeight="1">
      <c r="A286" s="84" t="s">
        <v>323</v>
      </c>
      <c r="B286" s="87">
        <f t="shared" si="130"/>
        <v>73</v>
      </c>
      <c r="C286" s="87">
        <v>73</v>
      </c>
      <c r="D286" s="87"/>
      <c r="E286" s="87"/>
      <c r="F286" s="87"/>
      <c r="G286" s="87"/>
    </row>
    <row r="287" spans="1:7" ht="21.75" customHeight="1">
      <c r="A287" s="84" t="s">
        <v>324</v>
      </c>
      <c r="B287" s="87">
        <f t="shared" si="130"/>
        <v>447</v>
      </c>
      <c r="C287" s="87"/>
      <c r="D287" s="87"/>
      <c r="E287" s="87">
        <v>421</v>
      </c>
      <c r="F287" s="87">
        <v>26</v>
      </c>
      <c r="G287" s="87"/>
    </row>
    <row r="288" spans="1:7" ht="21.75" customHeight="1">
      <c r="A288" s="84" t="s">
        <v>325</v>
      </c>
      <c r="B288" s="85">
        <f aca="true" t="shared" si="132" ref="B288:F288">SUM(B289:B290)</f>
        <v>3515</v>
      </c>
      <c r="C288" s="85">
        <f t="shared" si="132"/>
        <v>0</v>
      </c>
      <c r="D288" s="85">
        <f t="shared" si="132"/>
        <v>2644</v>
      </c>
      <c r="E288" s="85">
        <f t="shared" si="132"/>
        <v>363</v>
      </c>
      <c r="F288" s="85">
        <f t="shared" si="132"/>
        <v>508</v>
      </c>
      <c r="G288" s="85"/>
    </row>
    <row r="289" spans="1:7" ht="21.75" customHeight="1">
      <c r="A289" s="84" t="s">
        <v>326</v>
      </c>
      <c r="B289" s="87">
        <f aca="true" t="shared" si="133" ref="B289:B294">C289+D289+E289+F289</f>
        <v>1008</v>
      </c>
      <c r="C289" s="87"/>
      <c r="D289" s="87">
        <v>645</v>
      </c>
      <c r="E289" s="87">
        <v>363</v>
      </c>
      <c r="F289" s="87"/>
      <c r="G289" s="87"/>
    </row>
    <row r="290" spans="1:7" ht="21.75" customHeight="1">
      <c r="A290" s="84" t="s">
        <v>327</v>
      </c>
      <c r="B290" s="87">
        <f t="shared" si="133"/>
        <v>2507</v>
      </c>
      <c r="C290" s="87"/>
      <c r="D290" s="87">
        <v>1999</v>
      </c>
      <c r="E290" s="87"/>
      <c r="F290" s="87">
        <v>508</v>
      </c>
      <c r="G290" s="87"/>
    </row>
    <row r="291" spans="1:7" ht="21.75" customHeight="1">
      <c r="A291" s="84" t="s">
        <v>328</v>
      </c>
      <c r="B291" s="85">
        <f aca="true" t="shared" si="134" ref="B291:F291">SUM(B292:B294)</f>
        <v>276</v>
      </c>
      <c r="C291" s="85">
        <f t="shared" si="134"/>
        <v>0</v>
      </c>
      <c r="D291" s="85">
        <f t="shared" si="134"/>
        <v>0</v>
      </c>
      <c r="E291" s="85">
        <f t="shared" si="134"/>
        <v>276</v>
      </c>
      <c r="F291" s="85">
        <f t="shared" si="134"/>
        <v>0</v>
      </c>
      <c r="G291" s="85"/>
    </row>
    <row r="292" spans="1:7" ht="21.75" customHeight="1">
      <c r="A292" s="84" t="s">
        <v>329</v>
      </c>
      <c r="B292" s="87">
        <f t="shared" si="133"/>
        <v>120</v>
      </c>
      <c r="C292" s="87"/>
      <c r="D292" s="87"/>
      <c r="E292" s="87">
        <v>120</v>
      </c>
      <c r="F292" s="87"/>
      <c r="G292" s="87"/>
    </row>
    <row r="293" spans="1:7" ht="21.75" customHeight="1">
      <c r="A293" s="84" t="s">
        <v>330</v>
      </c>
      <c r="B293" s="87">
        <f t="shared" si="133"/>
        <v>6</v>
      </c>
      <c r="C293" s="87"/>
      <c r="D293" s="87"/>
      <c r="E293" s="87">
        <v>6</v>
      </c>
      <c r="F293" s="87"/>
      <c r="G293" s="87"/>
    </row>
    <row r="294" spans="1:7" ht="21.75" customHeight="1">
      <c r="A294" s="84" t="s">
        <v>331</v>
      </c>
      <c r="B294" s="87">
        <f t="shared" si="133"/>
        <v>150</v>
      </c>
      <c r="C294" s="87"/>
      <c r="D294" s="87"/>
      <c r="E294" s="87">
        <v>150</v>
      </c>
      <c r="F294" s="87"/>
      <c r="G294" s="87"/>
    </row>
    <row r="295" spans="1:7" ht="21.75" customHeight="1">
      <c r="A295" s="84" t="s">
        <v>332</v>
      </c>
      <c r="B295" s="85">
        <f aca="true" t="shared" si="135" ref="B295:F295">SUM(B296:B296)</f>
        <v>3</v>
      </c>
      <c r="C295" s="85">
        <f t="shared" si="135"/>
        <v>3</v>
      </c>
      <c r="D295" s="85">
        <f t="shared" si="135"/>
        <v>0</v>
      </c>
      <c r="E295" s="85">
        <f t="shared" si="135"/>
        <v>0</v>
      </c>
      <c r="F295" s="85">
        <f t="shared" si="135"/>
        <v>0</v>
      </c>
      <c r="G295" s="85"/>
    </row>
    <row r="296" spans="1:7" ht="21.75" customHeight="1">
      <c r="A296" s="84" t="s">
        <v>333</v>
      </c>
      <c r="B296" s="87">
        <f aca="true" t="shared" si="136" ref="B296:B302">C296+D296+E296+F296</f>
        <v>3</v>
      </c>
      <c r="C296" s="87">
        <v>3</v>
      </c>
      <c r="D296" s="87"/>
      <c r="E296" s="87"/>
      <c r="F296" s="87"/>
      <c r="G296" s="87"/>
    </row>
    <row r="297" spans="1:7" ht="21.75" customHeight="1">
      <c r="A297" s="84" t="s">
        <v>334</v>
      </c>
      <c r="B297" s="85">
        <f aca="true" t="shared" si="137" ref="B297:F297">B298</f>
        <v>885</v>
      </c>
      <c r="C297" s="85">
        <f t="shared" si="137"/>
        <v>820</v>
      </c>
      <c r="D297" s="85">
        <f t="shared" si="137"/>
        <v>65</v>
      </c>
      <c r="E297" s="85">
        <f t="shared" si="137"/>
        <v>0</v>
      </c>
      <c r="F297" s="85">
        <f t="shared" si="137"/>
        <v>0</v>
      </c>
      <c r="G297" s="85"/>
    </row>
    <row r="298" spans="1:7" ht="21.75" customHeight="1">
      <c r="A298" s="84" t="s">
        <v>335</v>
      </c>
      <c r="B298" s="85">
        <f aca="true" t="shared" si="138" ref="B298:F298">SUM(B299:B302)</f>
        <v>885</v>
      </c>
      <c r="C298" s="85">
        <f t="shared" si="138"/>
        <v>820</v>
      </c>
      <c r="D298" s="85">
        <f t="shared" si="138"/>
        <v>65</v>
      </c>
      <c r="E298" s="85">
        <f t="shared" si="138"/>
        <v>0</v>
      </c>
      <c r="F298" s="85">
        <f t="shared" si="138"/>
        <v>0</v>
      </c>
      <c r="G298" s="85"/>
    </row>
    <row r="299" spans="1:7" ht="21.75" customHeight="1">
      <c r="A299" s="84" t="s">
        <v>288</v>
      </c>
      <c r="B299" s="87">
        <f t="shared" si="136"/>
        <v>150</v>
      </c>
      <c r="C299" s="87">
        <v>150</v>
      </c>
      <c r="D299" s="87"/>
      <c r="E299" s="87"/>
      <c r="F299" s="87"/>
      <c r="G299" s="87"/>
    </row>
    <row r="300" spans="1:7" ht="21.75" customHeight="1">
      <c r="A300" s="84" t="s">
        <v>336</v>
      </c>
      <c r="B300" s="87">
        <f t="shared" si="136"/>
        <v>60</v>
      </c>
      <c r="C300" s="87">
        <v>60</v>
      </c>
      <c r="D300" s="87"/>
      <c r="E300" s="87"/>
      <c r="F300" s="87"/>
      <c r="G300" s="87"/>
    </row>
    <row r="301" spans="1:7" ht="21.75" customHeight="1">
      <c r="A301" s="84" t="s">
        <v>337</v>
      </c>
      <c r="B301" s="87">
        <f t="shared" si="136"/>
        <v>141</v>
      </c>
      <c r="C301" s="87">
        <v>141</v>
      </c>
      <c r="D301" s="87"/>
      <c r="E301" s="87"/>
      <c r="F301" s="87"/>
      <c r="G301" s="87"/>
    </row>
    <row r="302" spans="1:7" ht="21.75" customHeight="1">
      <c r="A302" s="84" t="s">
        <v>338</v>
      </c>
      <c r="B302" s="87">
        <f t="shared" si="136"/>
        <v>534</v>
      </c>
      <c r="C302" s="87">
        <v>469</v>
      </c>
      <c r="D302" s="87">
        <v>65</v>
      </c>
      <c r="E302" s="87"/>
      <c r="F302" s="87"/>
      <c r="G302" s="87"/>
    </row>
    <row r="303" spans="1:7" ht="21.75" customHeight="1">
      <c r="A303" s="84" t="s">
        <v>339</v>
      </c>
      <c r="B303" s="92">
        <f aca="true" t="shared" si="139" ref="B303:F303">B304+B306+B310+B312</f>
        <v>1696</v>
      </c>
      <c r="C303" s="92">
        <f t="shared" si="139"/>
        <v>1606</v>
      </c>
      <c r="D303" s="92">
        <f t="shared" si="139"/>
        <v>0</v>
      </c>
      <c r="E303" s="92">
        <f t="shared" si="139"/>
        <v>0</v>
      </c>
      <c r="F303" s="92">
        <f t="shared" si="139"/>
        <v>90</v>
      </c>
      <c r="G303" s="92"/>
    </row>
    <row r="304" spans="1:7" ht="21.75" customHeight="1">
      <c r="A304" s="84" t="s">
        <v>340</v>
      </c>
      <c r="B304" s="92">
        <f aca="true" t="shared" si="140" ref="B304:F304">SUM(B305:B305)</f>
        <v>544</v>
      </c>
      <c r="C304" s="92">
        <f t="shared" si="140"/>
        <v>544</v>
      </c>
      <c r="D304" s="92">
        <f t="shared" si="140"/>
        <v>0</v>
      </c>
      <c r="E304" s="92">
        <f t="shared" si="140"/>
        <v>0</v>
      </c>
      <c r="F304" s="92">
        <f t="shared" si="140"/>
        <v>0</v>
      </c>
      <c r="G304" s="92"/>
    </row>
    <row r="305" spans="1:7" ht="21.75" customHeight="1">
      <c r="A305" s="84" t="s">
        <v>341</v>
      </c>
      <c r="B305" s="87">
        <f aca="true" t="shared" si="141" ref="B305:B309">C305+D305+E305+F305</f>
        <v>544</v>
      </c>
      <c r="C305" s="87">
        <v>544</v>
      </c>
      <c r="D305" s="87"/>
      <c r="E305" s="87"/>
      <c r="F305" s="87"/>
      <c r="G305" s="87"/>
    </row>
    <row r="306" spans="1:7" ht="21.75" customHeight="1">
      <c r="A306" s="84" t="s">
        <v>342</v>
      </c>
      <c r="B306" s="92">
        <f aca="true" t="shared" si="142" ref="B306:F306">SUM(B307:B309)</f>
        <v>932</v>
      </c>
      <c r="C306" s="92">
        <f t="shared" si="142"/>
        <v>917</v>
      </c>
      <c r="D306" s="92">
        <f t="shared" si="142"/>
        <v>0</v>
      </c>
      <c r="E306" s="92">
        <f t="shared" si="142"/>
        <v>0</v>
      </c>
      <c r="F306" s="92">
        <f t="shared" si="142"/>
        <v>15</v>
      </c>
      <c r="G306" s="92"/>
    </row>
    <row r="307" spans="1:7" ht="21.75" customHeight="1">
      <c r="A307" s="84" t="s">
        <v>288</v>
      </c>
      <c r="B307" s="87">
        <f t="shared" si="141"/>
        <v>289</v>
      </c>
      <c r="C307" s="87">
        <v>289</v>
      </c>
      <c r="D307" s="87"/>
      <c r="E307" s="87"/>
      <c r="F307" s="87"/>
      <c r="G307" s="87"/>
    </row>
    <row r="308" spans="1:7" ht="21.75" customHeight="1">
      <c r="A308" s="84" t="s">
        <v>343</v>
      </c>
      <c r="B308" s="87">
        <f t="shared" si="141"/>
        <v>15</v>
      </c>
      <c r="C308" s="87"/>
      <c r="D308" s="87"/>
      <c r="E308" s="87"/>
      <c r="F308" s="87">
        <v>15</v>
      </c>
      <c r="G308" s="87"/>
    </row>
    <row r="309" spans="1:7" ht="21.75" customHeight="1">
      <c r="A309" s="84" t="s">
        <v>344</v>
      </c>
      <c r="B309" s="87">
        <f t="shared" si="141"/>
        <v>628</v>
      </c>
      <c r="C309" s="87">
        <v>628</v>
      </c>
      <c r="D309" s="87"/>
      <c r="E309" s="87"/>
      <c r="F309" s="87"/>
      <c r="G309" s="87"/>
    </row>
    <row r="310" spans="1:7" ht="21.75" customHeight="1">
      <c r="A310" s="84" t="s">
        <v>345</v>
      </c>
      <c r="B310" s="92">
        <f aca="true" t="shared" si="143" ref="B310:F310">SUM(B311:B311)</f>
        <v>47</v>
      </c>
      <c r="C310" s="92">
        <f t="shared" si="143"/>
        <v>47</v>
      </c>
      <c r="D310" s="92">
        <f t="shared" si="143"/>
        <v>0</v>
      </c>
      <c r="E310" s="92">
        <f t="shared" si="143"/>
        <v>0</v>
      </c>
      <c r="F310" s="92">
        <f t="shared" si="143"/>
        <v>0</v>
      </c>
      <c r="G310" s="92"/>
    </row>
    <row r="311" spans="1:7" ht="21.75" customHeight="1">
      <c r="A311" s="84" t="s">
        <v>346</v>
      </c>
      <c r="B311" s="87">
        <f aca="true" t="shared" si="144" ref="B311:B314">C311+D311+E311+F311</f>
        <v>47</v>
      </c>
      <c r="C311" s="87">
        <v>47</v>
      </c>
      <c r="D311" s="87"/>
      <c r="E311" s="87"/>
      <c r="F311" s="87"/>
      <c r="G311" s="87"/>
    </row>
    <row r="312" spans="1:7" ht="21.75" customHeight="1">
      <c r="A312" s="84" t="s">
        <v>347</v>
      </c>
      <c r="B312" s="92">
        <f aca="true" t="shared" si="145" ref="B312:F312">SUM(B313:B314)</f>
        <v>173</v>
      </c>
      <c r="C312" s="92">
        <f t="shared" si="145"/>
        <v>98</v>
      </c>
      <c r="D312" s="92">
        <f t="shared" si="145"/>
        <v>0</v>
      </c>
      <c r="E312" s="92">
        <f t="shared" si="145"/>
        <v>0</v>
      </c>
      <c r="F312" s="92">
        <f t="shared" si="145"/>
        <v>75</v>
      </c>
      <c r="G312" s="92"/>
    </row>
    <row r="313" spans="1:7" ht="21.75" customHeight="1">
      <c r="A313" s="84" t="s">
        <v>288</v>
      </c>
      <c r="B313" s="87">
        <f t="shared" si="144"/>
        <v>98</v>
      </c>
      <c r="C313" s="87">
        <v>98</v>
      </c>
      <c r="D313" s="87"/>
      <c r="E313" s="87"/>
      <c r="F313" s="87"/>
      <c r="G313" s="87"/>
    </row>
    <row r="314" spans="1:7" ht="21.75" customHeight="1">
      <c r="A314" s="84" t="s">
        <v>348</v>
      </c>
      <c r="B314" s="87">
        <f t="shared" si="144"/>
        <v>75</v>
      </c>
      <c r="C314" s="87"/>
      <c r="D314" s="87"/>
      <c r="E314" s="87"/>
      <c r="F314" s="87">
        <v>75</v>
      </c>
      <c r="G314" s="87"/>
    </row>
    <row r="315" spans="1:7" ht="21.75" customHeight="1">
      <c r="A315" s="84" t="s">
        <v>349</v>
      </c>
      <c r="B315" s="92">
        <f aca="true" t="shared" si="146" ref="B315:F315">B316+B319+B322</f>
        <v>230</v>
      </c>
      <c r="C315" s="92">
        <f t="shared" si="146"/>
        <v>198</v>
      </c>
      <c r="D315" s="92">
        <f t="shared" si="146"/>
        <v>0</v>
      </c>
      <c r="E315" s="92">
        <f t="shared" si="146"/>
        <v>0</v>
      </c>
      <c r="F315" s="92">
        <f t="shared" si="146"/>
        <v>32</v>
      </c>
      <c r="G315" s="92"/>
    </row>
    <row r="316" spans="1:7" ht="21.75" customHeight="1">
      <c r="A316" s="84" t="s">
        <v>350</v>
      </c>
      <c r="B316" s="92">
        <f aca="true" t="shared" si="147" ref="B316:F316">SUM(B317:B318)</f>
        <v>119</v>
      </c>
      <c r="C316" s="92">
        <f t="shared" si="147"/>
        <v>119</v>
      </c>
      <c r="D316" s="92">
        <f t="shared" si="147"/>
        <v>0</v>
      </c>
      <c r="E316" s="92">
        <f t="shared" si="147"/>
        <v>0</v>
      </c>
      <c r="F316" s="92">
        <f t="shared" si="147"/>
        <v>0</v>
      </c>
      <c r="G316" s="92"/>
    </row>
    <row r="317" spans="1:7" ht="21.75" customHeight="1">
      <c r="A317" s="84" t="s">
        <v>288</v>
      </c>
      <c r="B317" s="87">
        <f aca="true" t="shared" si="148" ref="B317:B321">C317+D317+E317+F317</f>
        <v>97</v>
      </c>
      <c r="C317" s="87">
        <v>97</v>
      </c>
      <c r="D317" s="87"/>
      <c r="E317" s="87"/>
      <c r="F317" s="87"/>
      <c r="G317" s="87"/>
    </row>
    <row r="318" spans="1:7" ht="21.75" customHeight="1">
      <c r="A318" s="84" t="s">
        <v>351</v>
      </c>
      <c r="B318" s="87">
        <f t="shared" si="148"/>
        <v>22</v>
      </c>
      <c r="C318" s="87">
        <v>22</v>
      </c>
      <c r="D318" s="87"/>
      <c r="E318" s="87"/>
      <c r="F318" s="87"/>
      <c r="G318" s="87"/>
    </row>
    <row r="319" spans="1:7" ht="21.75" customHeight="1">
      <c r="A319" s="84" t="s">
        <v>352</v>
      </c>
      <c r="B319" s="85">
        <f aca="true" t="shared" si="149" ref="B319:F319">SUM(B320:B321)</f>
        <v>79</v>
      </c>
      <c r="C319" s="85">
        <f t="shared" si="149"/>
        <v>79</v>
      </c>
      <c r="D319" s="85">
        <f t="shared" si="149"/>
        <v>0</v>
      </c>
      <c r="E319" s="85">
        <f t="shared" si="149"/>
        <v>0</v>
      </c>
      <c r="F319" s="85">
        <f t="shared" si="149"/>
        <v>0</v>
      </c>
      <c r="G319" s="85"/>
    </row>
    <row r="320" spans="1:7" ht="21.75" customHeight="1">
      <c r="A320" s="84" t="s">
        <v>288</v>
      </c>
      <c r="B320" s="87">
        <f t="shared" si="148"/>
        <v>67</v>
      </c>
      <c r="C320" s="87">
        <v>67</v>
      </c>
      <c r="D320" s="87"/>
      <c r="E320" s="87"/>
      <c r="F320" s="87"/>
      <c r="G320" s="87"/>
    </row>
    <row r="321" spans="1:7" ht="21.75" customHeight="1">
      <c r="A321" s="84" t="s">
        <v>353</v>
      </c>
      <c r="B321" s="87">
        <f t="shared" si="148"/>
        <v>12</v>
      </c>
      <c r="C321" s="87">
        <v>12</v>
      </c>
      <c r="D321" s="87"/>
      <c r="E321" s="87"/>
      <c r="F321" s="87"/>
      <c r="G321" s="87"/>
    </row>
    <row r="322" spans="1:7" ht="21.75" customHeight="1">
      <c r="A322" s="84" t="s">
        <v>354</v>
      </c>
      <c r="B322" s="85">
        <f aca="true" t="shared" si="150" ref="B322:F322">SUM(B323:B323)</f>
        <v>32</v>
      </c>
      <c r="C322" s="85">
        <f t="shared" si="150"/>
        <v>0</v>
      </c>
      <c r="D322" s="85">
        <f t="shared" si="150"/>
        <v>0</v>
      </c>
      <c r="E322" s="85">
        <f t="shared" si="150"/>
        <v>0</v>
      </c>
      <c r="F322" s="85">
        <f t="shared" si="150"/>
        <v>32</v>
      </c>
      <c r="G322" s="85"/>
    </row>
    <row r="323" spans="1:7" ht="21.75" customHeight="1">
      <c r="A323" s="84" t="s">
        <v>355</v>
      </c>
      <c r="B323" s="87">
        <f>C323+D323+E323+F323</f>
        <v>32</v>
      </c>
      <c r="C323" s="87"/>
      <c r="D323" s="87"/>
      <c r="E323" s="87"/>
      <c r="F323" s="87">
        <v>32</v>
      </c>
      <c r="G323" s="87"/>
    </row>
    <row r="324" spans="1:7" ht="21.75" customHeight="1">
      <c r="A324" s="84" t="s">
        <v>356</v>
      </c>
      <c r="B324" s="85">
        <f aca="true" t="shared" si="151" ref="B324:F324">B325</f>
        <v>33</v>
      </c>
      <c r="C324" s="85">
        <f t="shared" si="151"/>
        <v>33</v>
      </c>
      <c r="D324" s="85">
        <f t="shared" si="151"/>
        <v>0</v>
      </c>
      <c r="E324" s="85">
        <f t="shared" si="151"/>
        <v>0</v>
      </c>
      <c r="F324" s="85">
        <f t="shared" si="151"/>
        <v>0</v>
      </c>
      <c r="G324" s="85"/>
    </row>
    <row r="325" spans="1:7" ht="21.75" customHeight="1">
      <c r="A325" s="84" t="s">
        <v>357</v>
      </c>
      <c r="B325" s="87">
        <f aca="true" t="shared" si="152" ref="B325:B334">C325+D325+E325+F325</f>
        <v>33</v>
      </c>
      <c r="C325" s="87">
        <v>33</v>
      </c>
      <c r="D325" s="87"/>
      <c r="E325" s="87"/>
      <c r="F325" s="87"/>
      <c r="G325" s="87"/>
    </row>
    <row r="326" spans="1:7" ht="21.75" customHeight="1">
      <c r="A326" s="84" t="s">
        <v>358</v>
      </c>
      <c r="B326" s="85">
        <f aca="true" t="shared" si="153" ref="B326:F326">SUM(B327:B327)</f>
        <v>100</v>
      </c>
      <c r="C326" s="85">
        <f t="shared" si="153"/>
        <v>100</v>
      </c>
      <c r="D326" s="85">
        <f t="shared" si="153"/>
        <v>0</v>
      </c>
      <c r="E326" s="85">
        <f t="shared" si="153"/>
        <v>0</v>
      </c>
      <c r="F326" s="85">
        <f t="shared" si="153"/>
        <v>0</v>
      </c>
      <c r="G326" s="85"/>
    </row>
    <row r="327" spans="1:7" ht="21.75" customHeight="1">
      <c r="A327" s="84" t="s">
        <v>359</v>
      </c>
      <c r="B327" s="87">
        <f t="shared" si="152"/>
        <v>100</v>
      </c>
      <c r="C327" s="87">
        <v>100</v>
      </c>
      <c r="D327" s="87"/>
      <c r="E327" s="87"/>
      <c r="F327" s="87"/>
      <c r="G327" s="87"/>
    </row>
    <row r="328" spans="1:7" ht="21.75" customHeight="1">
      <c r="A328" s="84" t="s">
        <v>360</v>
      </c>
      <c r="B328" s="85">
        <f aca="true" t="shared" si="154" ref="B328:F328">B329+B335+B338</f>
        <v>1835</v>
      </c>
      <c r="C328" s="85">
        <f t="shared" si="154"/>
        <v>1029</v>
      </c>
      <c r="D328" s="85">
        <f t="shared" si="154"/>
        <v>0</v>
      </c>
      <c r="E328" s="85">
        <f t="shared" si="154"/>
        <v>749</v>
      </c>
      <c r="F328" s="85">
        <f t="shared" si="154"/>
        <v>57</v>
      </c>
      <c r="G328" s="85"/>
    </row>
    <row r="329" spans="1:7" ht="21.75" customHeight="1">
      <c r="A329" s="84" t="s">
        <v>361</v>
      </c>
      <c r="B329" s="85">
        <f aca="true" t="shared" si="155" ref="B329:F329">SUM(B330:B334)</f>
        <v>1728</v>
      </c>
      <c r="C329" s="85">
        <f t="shared" si="155"/>
        <v>922</v>
      </c>
      <c r="D329" s="85">
        <f t="shared" si="155"/>
        <v>0</v>
      </c>
      <c r="E329" s="85">
        <f t="shared" si="155"/>
        <v>749</v>
      </c>
      <c r="F329" s="85">
        <f t="shared" si="155"/>
        <v>57</v>
      </c>
      <c r="G329" s="85"/>
    </row>
    <row r="330" spans="1:7" ht="21.75" customHeight="1">
      <c r="A330" s="84" t="s">
        <v>288</v>
      </c>
      <c r="B330" s="87">
        <f t="shared" si="152"/>
        <v>595</v>
      </c>
      <c r="C330" s="87">
        <v>595</v>
      </c>
      <c r="D330" s="87"/>
      <c r="E330" s="87"/>
      <c r="F330" s="87"/>
      <c r="G330" s="87"/>
    </row>
    <row r="331" spans="1:7" ht="21.75" customHeight="1">
      <c r="A331" s="84" t="s">
        <v>362</v>
      </c>
      <c r="B331" s="87">
        <f t="shared" si="152"/>
        <v>749</v>
      </c>
      <c r="C331" s="87"/>
      <c r="D331" s="87"/>
      <c r="E331" s="87">
        <v>749</v>
      </c>
      <c r="F331" s="87"/>
      <c r="G331" s="87"/>
    </row>
    <row r="332" spans="1:7" ht="21.75" customHeight="1">
      <c r="A332" s="84" t="s">
        <v>363</v>
      </c>
      <c r="B332" s="87">
        <f t="shared" si="152"/>
        <v>57</v>
      </c>
      <c r="C332" s="87"/>
      <c r="D332" s="87"/>
      <c r="E332" s="87"/>
      <c r="F332" s="87">
        <v>57</v>
      </c>
      <c r="G332" s="87"/>
    </row>
    <row r="333" spans="1:7" ht="21.75" customHeight="1">
      <c r="A333" s="84" t="s">
        <v>297</v>
      </c>
      <c r="B333" s="87">
        <f t="shared" si="152"/>
        <v>199</v>
      </c>
      <c r="C333" s="87">
        <v>199</v>
      </c>
      <c r="D333" s="87"/>
      <c r="E333" s="87"/>
      <c r="F333" s="87"/>
      <c r="G333" s="87"/>
    </row>
    <row r="334" spans="1:7" ht="21.75" customHeight="1">
      <c r="A334" s="84" t="s">
        <v>364</v>
      </c>
      <c r="B334" s="87">
        <f t="shared" si="152"/>
        <v>128</v>
      </c>
      <c r="C334" s="87">
        <v>128</v>
      </c>
      <c r="D334" s="87"/>
      <c r="E334" s="87"/>
      <c r="F334" s="87"/>
      <c r="G334" s="87"/>
    </row>
    <row r="335" spans="1:7" ht="21.75" customHeight="1">
      <c r="A335" s="84" t="s">
        <v>365</v>
      </c>
      <c r="B335" s="85">
        <f aca="true" t="shared" si="156" ref="B335:F335">SUM(B336:B337)</f>
        <v>59</v>
      </c>
      <c r="C335" s="85">
        <f t="shared" si="156"/>
        <v>59</v>
      </c>
      <c r="D335" s="85">
        <f t="shared" si="156"/>
        <v>0</v>
      </c>
      <c r="E335" s="85">
        <f t="shared" si="156"/>
        <v>0</v>
      </c>
      <c r="F335" s="85">
        <f t="shared" si="156"/>
        <v>0</v>
      </c>
      <c r="G335" s="85"/>
    </row>
    <row r="336" spans="1:7" ht="21.75" customHeight="1">
      <c r="A336" s="84" t="s">
        <v>288</v>
      </c>
      <c r="B336" s="87">
        <f aca="true" t="shared" si="157" ref="B336:B340">C336+D336+E336+F336</f>
        <v>44</v>
      </c>
      <c r="C336" s="87">
        <v>44</v>
      </c>
      <c r="D336" s="87"/>
      <c r="E336" s="87"/>
      <c r="F336" s="87"/>
      <c r="G336" s="87"/>
    </row>
    <row r="337" spans="1:7" ht="21.75" customHeight="1">
      <c r="A337" s="84" t="s">
        <v>366</v>
      </c>
      <c r="B337" s="87">
        <f t="shared" si="157"/>
        <v>15</v>
      </c>
      <c r="C337" s="87">
        <v>15</v>
      </c>
      <c r="D337" s="87"/>
      <c r="E337" s="87"/>
      <c r="F337" s="87"/>
      <c r="G337" s="87"/>
    </row>
    <row r="338" spans="1:7" ht="21.75" customHeight="1">
      <c r="A338" s="84" t="s">
        <v>367</v>
      </c>
      <c r="B338" s="85">
        <f aca="true" t="shared" si="158" ref="B338:F338">SUM(B339:B340)</f>
        <v>48</v>
      </c>
      <c r="C338" s="85">
        <f t="shared" si="158"/>
        <v>48</v>
      </c>
      <c r="D338" s="85">
        <f t="shared" si="158"/>
        <v>0</v>
      </c>
      <c r="E338" s="85">
        <f t="shared" si="158"/>
        <v>0</v>
      </c>
      <c r="F338" s="85">
        <f t="shared" si="158"/>
        <v>0</v>
      </c>
      <c r="G338" s="85"/>
    </row>
    <row r="339" spans="1:7" ht="21.75" customHeight="1">
      <c r="A339" s="84" t="s">
        <v>288</v>
      </c>
      <c r="B339" s="87">
        <f t="shared" si="157"/>
        <v>10</v>
      </c>
      <c r="C339" s="87">
        <v>10</v>
      </c>
      <c r="D339" s="87"/>
      <c r="E339" s="87"/>
      <c r="F339" s="87"/>
      <c r="G339" s="87"/>
    </row>
    <row r="340" spans="1:7" ht="21.75" customHeight="1">
      <c r="A340" s="84" t="s">
        <v>368</v>
      </c>
      <c r="B340" s="87">
        <f t="shared" si="157"/>
        <v>38</v>
      </c>
      <c r="C340" s="87">
        <v>38</v>
      </c>
      <c r="D340" s="87"/>
      <c r="E340" s="87"/>
      <c r="F340" s="87"/>
      <c r="G340" s="87"/>
    </row>
    <row r="341" spans="1:7" ht="21.75" customHeight="1">
      <c r="A341" s="84" t="s">
        <v>369</v>
      </c>
      <c r="B341" s="85">
        <f aca="true" t="shared" si="159" ref="B341:G341">B342+B346</f>
        <v>1101</v>
      </c>
      <c r="C341" s="85">
        <f t="shared" si="159"/>
        <v>170</v>
      </c>
      <c r="D341" s="85">
        <f t="shared" si="159"/>
        <v>0</v>
      </c>
      <c r="E341" s="85">
        <f t="shared" si="159"/>
        <v>684</v>
      </c>
      <c r="F341" s="85">
        <f t="shared" si="159"/>
        <v>0</v>
      </c>
      <c r="G341" s="85">
        <f t="shared" si="159"/>
        <v>247</v>
      </c>
    </row>
    <row r="342" spans="1:7" ht="21.75" customHeight="1">
      <c r="A342" s="84" t="s">
        <v>370</v>
      </c>
      <c r="B342" s="85">
        <f aca="true" t="shared" si="160" ref="B342:F342">SUM(B343:B345)</f>
        <v>684</v>
      </c>
      <c r="C342" s="85">
        <f t="shared" si="160"/>
        <v>0</v>
      </c>
      <c r="D342" s="85">
        <f t="shared" si="160"/>
        <v>0</v>
      </c>
      <c r="E342" s="85">
        <f t="shared" si="160"/>
        <v>684</v>
      </c>
      <c r="F342" s="85">
        <f t="shared" si="160"/>
        <v>0</v>
      </c>
      <c r="G342" s="85"/>
    </row>
    <row r="343" spans="1:7" ht="21.75" customHeight="1">
      <c r="A343" s="84" t="s">
        <v>371</v>
      </c>
      <c r="B343" s="87">
        <f aca="true" t="shared" si="161" ref="B343:B345">C343+D343+E343+F343</f>
        <v>103</v>
      </c>
      <c r="C343" s="87"/>
      <c r="D343" s="87"/>
      <c r="E343" s="87">
        <v>103</v>
      </c>
      <c r="F343" s="87"/>
      <c r="G343" s="87"/>
    </row>
    <row r="344" spans="1:7" ht="21.75" customHeight="1">
      <c r="A344" s="84" t="s">
        <v>372</v>
      </c>
      <c r="B344" s="87">
        <f t="shared" si="161"/>
        <v>11</v>
      </c>
      <c r="C344" s="87"/>
      <c r="D344" s="87"/>
      <c r="E344" s="87">
        <v>11</v>
      </c>
      <c r="F344" s="87"/>
      <c r="G344" s="87"/>
    </row>
    <row r="345" spans="1:7" ht="21.75" customHeight="1">
      <c r="A345" s="84" t="s">
        <v>373</v>
      </c>
      <c r="B345" s="87">
        <f t="shared" si="161"/>
        <v>570</v>
      </c>
      <c r="C345" s="87"/>
      <c r="D345" s="87"/>
      <c r="E345" s="87">
        <v>570</v>
      </c>
      <c r="F345" s="87"/>
      <c r="G345" s="87"/>
    </row>
    <row r="346" spans="1:7" ht="21.75" customHeight="1">
      <c r="A346" s="84" t="s">
        <v>374</v>
      </c>
      <c r="B346" s="85">
        <f aca="true" t="shared" si="162" ref="B346:G346">SUM(B347:B347)</f>
        <v>417</v>
      </c>
      <c r="C346" s="85">
        <f t="shared" si="162"/>
        <v>170</v>
      </c>
      <c r="D346" s="85">
        <f t="shared" si="162"/>
        <v>0</v>
      </c>
      <c r="E346" s="85">
        <f t="shared" si="162"/>
        <v>0</v>
      </c>
      <c r="F346" s="85">
        <f t="shared" si="162"/>
        <v>0</v>
      </c>
      <c r="G346" s="85">
        <f t="shared" si="162"/>
        <v>247</v>
      </c>
    </row>
    <row r="347" spans="1:7" ht="21.75" customHeight="1">
      <c r="A347" s="84" t="s">
        <v>375</v>
      </c>
      <c r="B347" s="87">
        <f>C347+D347+E347+F347+G347</f>
        <v>417</v>
      </c>
      <c r="C347" s="87">
        <v>170</v>
      </c>
      <c r="D347" s="87"/>
      <c r="E347" s="87"/>
      <c r="F347" s="87"/>
      <c r="G347" s="87">
        <v>247</v>
      </c>
    </row>
    <row r="348" spans="1:7" ht="21.75" customHeight="1">
      <c r="A348" s="84" t="s">
        <v>376</v>
      </c>
      <c r="B348" s="85">
        <f aca="true" t="shared" si="163" ref="B348:F348">B349</f>
        <v>356</v>
      </c>
      <c r="C348" s="85">
        <f t="shared" si="163"/>
        <v>355</v>
      </c>
      <c r="D348" s="85">
        <f t="shared" si="163"/>
        <v>0</v>
      </c>
      <c r="E348" s="85">
        <f t="shared" si="163"/>
        <v>0</v>
      </c>
      <c r="F348" s="85">
        <f t="shared" si="163"/>
        <v>1</v>
      </c>
      <c r="G348" s="85"/>
    </row>
    <row r="349" spans="1:7" ht="21.75" customHeight="1">
      <c r="A349" s="84" t="s">
        <v>377</v>
      </c>
      <c r="B349" s="85">
        <f aca="true" t="shared" si="164" ref="B349:F349">SUM(B350:B352)</f>
        <v>356</v>
      </c>
      <c r="C349" s="85">
        <f t="shared" si="164"/>
        <v>355</v>
      </c>
      <c r="D349" s="85">
        <f t="shared" si="164"/>
        <v>0</v>
      </c>
      <c r="E349" s="85">
        <f t="shared" si="164"/>
        <v>0</v>
      </c>
      <c r="F349" s="85">
        <f t="shared" si="164"/>
        <v>1</v>
      </c>
      <c r="G349" s="85"/>
    </row>
    <row r="350" spans="1:7" ht="21.75" customHeight="1">
      <c r="A350" s="84" t="s">
        <v>288</v>
      </c>
      <c r="B350" s="87">
        <f aca="true" t="shared" si="165" ref="B350:B352">C350+D350+E350+F350</f>
        <v>99</v>
      </c>
      <c r="C350" s="87">
        <v>99</v>
      </c>
      <c r="D350" s="87"/>
      <c r="E350" s="87"/>
      <c r="F350" s="87"/>
      <c r="G350" s="87"/>
    </row>
    <row r="351" spans="1:7" ht="21.75" customHeight="1">
      <c r="A351" s="84" t="s">
        <v>297</v>
      </c>
      <c r="B351" s="87">
        <f t="shared" si="165"/>
        <v>7</v>
      </c>
      <c r="C351" s="87">
        <v>7</v>
      </c>
      <c r="D351" s="87"/>
      <c r="E351" s="87"/>
      <c r="F351" s="87"/>
      <c r="G351" s="87"/>
    </row>
    <row r="352" spans="1:7" ht="21.75" customHeight="1">
      <c r="A352" s="84" t="s">
        <v>378</v>
      </c>
      <c r="B352" s="87">
        <f t="shared" si="165"/>
        <v>250</v>
      </c>
      <c r="C352" s="87">
        <v>249</v>
      </c>
      <c r="D352" s="87"/>
      <c r="E352" s="87"/>
      <c r="F352" s="87">
        <v>1</v>
      </c>
      <c r="G352" s="87"/>
    </row>
    <row r="353" spans="1:7" ht="21.75" customHeight="1">
      <c r="A353" s="84" t="s">
        <v>379</v>
      </c>
      <c r="B353" s="87">
        <f aca="true" t="shared" si="166" ref="B353:B360">C353+D353+E353+F353</f>
        <v>1000</v>
      </c>
      <c r="C353" s="87">
        <v>1000</v>
      </c>
      <c r="D353" s="87"/>
      <c r="E353" s="87"/>
      <c r="F353" s="87"/>
      <c r="G353" s="87"/>
    </row>
    <row r="354" spans="1:7" ht="21.75" customHeight="1">
      <c r="A354" s="84" t="s">
        <v>380</v>
      </c>
      <c r="B354" s="85">
        <f aca="true" t="shared" si="167" ref="B354:F354">B355</f>
        <v>419</v>
      </c>
      <c r="C354" s="85">
        <f t="shared" si="167"/>
        <v>400</v>
      </c>
      <c r="D354" s="85">
        <f t="shared" si="167"/>
        <v>0</v>
      </c>
      <c r="E354" s="85">
        <f t="shared" si="167"/>
        <v>0</v>
      </c>
      <c r="F354" s="85">
        <f t="shared" si="167"/>
        <v>19</v>
      </c>
      <c r="G354" s="85"/>
    </row>
    <row r="355" spans="1:7" ht="21.75" customHeight="1">
      <c r="A355" s="84" t="s">
        <v>381</v>
      </c>
      <c r="B355" s="85">
        <f aca="true" t="shared" si="168" ref="B355:F355">SUM(B356:B356)</f>
        <v>419</v>
      </c>
      <c r="C355" s="85">
        <f t="shared" si="168"/>
        <v>400</v>
      </c>
      <c r="D355" s="85">
        <f t="shared" si="168"/>
        <v>0</v>
      </c>
      <c r="E355" s="85">
        <f t="shared" si="168"/>
        <v>0</v>
      </c>
      <c r="F355" s="85">
        <f t="shared" si="168"/>
        <v>19</v>
      </c>
      <c r="G355" s="85"/>
    </row>
    <row r="356" spans="1:7" ht="21.75" customHeight="1">
      <c r="A356" s="84" t="s">
        <v>382</v>
      </c>
      <c r="B356" s="87">
        <f t="shared" si="166"/>
        <v>419</v>
      </c>
      <c r="C356" s="87">
        <v>400</v>
      </c>
      <c r="D356" s="87"/>
      <c r="E356" s="87"/>
      <c r="F356" s="87">
        <v>19</v>
      </c>
      <c r="G356" s="87"/>
    </row>
    <row r="357" spans="1:7" ht="21.75" customHeight="1">
      <c r="A357" s="94" t="s">
        <v>383</v>
      </c>
      <c r="B357" s="92">
        <f aca="true" t="shared" si="169" ref="B357:F357">SUM(B358:B359)</f>
        <v>15770</v>
      </c>
      <c r="C357" s="92">
        <f t="shared" si="169"/>
        <v>15720</v>
      </c>
      <c r="D357" s="92">
        <f t="shared" si="169"/>
        <v>0</v>
      </c>
      <c r="E357" s="92">
        <f t="shared" si="169"/>
        <v>0</v>
      </c>
      <c r="F357" s="92">
        <f t="shared" si="169"/>
        <v>50</v>
      </c>
      <c r="G357" s="92"/>
    </row>
    <row r="358" spans="1:7" ht="21.75" customHeight="1">
      <c r="A358" s="84" t="s">
        <v>384</v>
      </c>
      <c r="B358" s="87">
        <f t="shared" si="166"/>
        <v>8000</v>
      </c>
      <c r="C358" s="87">
        <v>8000</v>
      </c>
      <c r="D358" s="87"/>
      <c r="E358" s="87"/>
      <c r="F358" s="87"/>
      <c r="G358" s="87"/>
    </row>
    <row r="359" spans="1:7" ht="21.75" customHeight="1">
      <c r="A359" s="84" t="s">
        <v>385</v>
      </c>
      <c r="B359" s="87">
        <f t="shared" si="166"/>
        <v>7770</v>
      </c>
      <c r="C359" s="87">
        <v>7720</v>
      </c>
      <c r="D359" s="87"/>
      <c r="E359" s="87"/>
      <c r="F359" s="87">
        <v>50</v>
      </c>
      <c r="G359" s="87"/>
    </row>
    <row r="360" spans="1:7" ht="21.75" customHeight="1">
      <c r="A360" s="94" t="s">
        <v>386</v>
      </c>
      <c r="B360" s="87">
        <f t="shared" si="166"/>
        <v>156</v>
      </c>
      <c r="C360" s="92">
        <v>156</v>
      </c>
      <c r="D360" s="92"/>
      <c r="E360" s="92"/>
      <c r="F360" s="92"/>
      <c r="G360" s="92"/>
    </row>
    <row r="361" spans="1:7" ht="21.75" customHeight="1">
      <c r="A361" s="95" t="s">
        <v>55</v>
      </c>
      <c r="B361" s="92">
        <f>B6+B76+B77+B83+B106+B128+B137+B155+B197+B228+B245+B254+B297+B303+B315+B324+B326+B328+B341+B348+B353+B354+B357+B360</f>
        <v>134786</v>
      </c>
      <c r="C361" s="92">
        <f aca="true" t="shared" si="170" ref="C361:F361">SUM(C6,C76,C77,C83,C106,C128,C137,C155,C197,C228,C245,C254,C297,C303,C315,C324,C326,C328,C341,C348,C353:C354,C357+C360)</f>
        <v>92498</v>
      </c>
      <c r="D361" s="92">
        <f t="shared" si="170"/>
        <v>18776</v>
      </c>
      <c r="E361" s="92">
        <f t="shared" si="170"/>
        <v>14577</v>
      </c>
      <c r="F361" s="92">
        <f t="shared" si="170"/>
        <v>8581</v>
      </c>
      <c r="G361" s="92">
        <f>SUM(G6,G76,G77,G83,G106,G128,G137,G155,G197,G228,G245,G254,G297,G303,G315,G324,G326,G328,G341,G348,G353:G354,G357)</f>
        <v>354</v>
      </c>
    </row>
  </sheetData>
  <sheetProtection/>
  <mergeCells count="3">
    <mergeCell ref="A2:G2"/>
    <mergeCell ref="B4:G4"/>
    <mergeCell ref="A4:A5"/>
  </mergeCells>
  <printOptions horizontalCentered="1"/>
  <pageMargins left="0.76" right="0.42" top="0.47" bottom="0.49" header="0.5" footer="0.28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="115" zoomScaleNormal="115" workbookViewId="0" topLeftCell="A1">
      <selection activeCell="I6" sqref="I6"/>
    </sheetView>
  </sheetViews>
  <sheetFormatPr defaultColWidth="9.00390625" defaultRowHeight="14.25"/>
  <cols>
    <col min="1" max="1" width="47.25390625" style="67" customWidth="1"/>
    <col min="2" max="2" width="26.375" style="67" customWidth="1"/>
    <col min="3" max="3" width="47.75390625" style="67" customWidth="1"/>
    <col min="4" max="16384" width="9.00390625" style="67" customWidth="1"/>
  </cols>
  <sheetData>
    <row r="1" spans="1:3" ht="14.25">
      <c r="A1" s="42" t="s">
        <v>387</v>
      </c>
      <c r="B1" s="43"/>
      <c r="C1" s="43"/>
    </row>
    <row r="2" spans="1:3" s="64" customFormat="1" ht="28.5">
      <c r="A2" s="24" t="s">
        <v>388</v>
      </c>
      <c r="B2" s="24"/>
      <c r="C2" s="24"/>
    </row>
    <row r="3" spans="1:3" s="65" customFormat="1" ht="14.25">
      <c r="A3" s="42"/>
      <c r="B3" s="42"/>
      <c r="C3" s="44" t="s">
        <v>2</v>
      </c>
    </row>
    <row r="4" spans="1:3" s="66" customFormat="1" ht="30" customHeight="1">
      <c r="A4" s="45" t="s">
        <v>3</v>
      </c>
      <c r="B4" s="45" t="s">
        <v>4</v>
      </c>
      <c r="C4" s="45" t="s">
        <v>5</v>
      </c>
    </row>
    <row r="5" spans="1:3" s="66" customFormat="1" ht="30" customHeight="1">
      <c r="A5" s="68" t="s">
        <v>389</v>
      </c>
      <c r="B5" s="69">
        <v>3750</v>
      </c>
      <c r="C5" s="45"/>
    </row>
    <row r="6" spans="1:3" ht="30" customHeight="1">
      <c r="A6" s="70" t="s">
        <v>390</v>
      </c>
      <c r="B6" s="69">
        <v>2800</v>
      </c>
      <c r="C6" s="69" t="s">
        <v>391</v>
      </c>
    </row>
    <row r="7" spans="1:3" ht="30" customHeight="1">
      <c r="A7" s="70" t="s">
        <v>392</v>
      </c>
      <c r="B7" s="69">
        <v>500</v>
      </c>
      <c r="C7" s="70" t="s">
        <v>393</v>
      </c>
    </row>
    <row r="8" spans="1:3" ht="30" customHeight="1">
      <c r="A8" s="70" t="s">
        <v>394</v>
      </c>
      <c r="B8" s="69">
        <v>50</v>
      </c>
      <c r="C8" s="70" t="s">
        <v>395</v>
      </c>
    </row>
    <row r="9" spans="1:3" ht="30" customHeight="1">
      <c r="A9" s="70" t="s">
        <v>396</v>
      </c>
      <c r="B9" s="69">
        <v>200</v>
      </c>
      <c r="C9" s="69" t="s">
        <v>391</v>
      </c>
    </row>
    <row r="10" spans="1:3" ht="30" customHeight="1">
      <c r="A10" s="70" t="s">
        <v>397</v>
      </c>
      <c r="B10" s="69">
        <v>200</v>
      </c>
      <c r="C10" s="69" t="s">
        <v>398</v>
      </c>
    </row>
    <row r="11" spans="1:3" ht="30" customHeight="1">
      <c r="A11" s="70" t="s">
        <v>399</v>
      </c>
      <c r="B11" s="69">
        <f>B12+B13+B14</f>
        <v>12388</v>
      </c>
      <c r="C11" s="69"/>
    </row>
    <row r="12" spans="1:3" ht="30" customHeight="1">
      <c r="A12" s="70" t="s">
        <v>400</v>
      </c>
      <c r="B12" s="69">
        <v>365</v>
      </c>
      <c r="C12" s="69" t="s">
        <v>401</v>
      </c>
    </row>
    <row r="13" spans="1:3" ht="30" customHeight="1">
      <c r="A13" s="70" t="s">
        <v>402</v>
      </c>
      <c r="B13" s="69">
        <v>11669</v>
      </c>
      <c r="C13" s="70" t="s">
        <v>403</v>
      </c>
    </row>
    <row r="14" spans="1:3" ht="30" customHeight="1">
      <c r="A14" s="70" t="s">
        <v>404</v>
      </c>
      <c r="B14" s="69">
        <v>354</v>
      </c>
      <c r="C14" s="71" t="s">
        <v>405</v>
      </c>
    </row>
    <row r="15" spans="1:3" ht="30" customHeight="1">
      <c r="A15" s="72" t="s">
        <v>406</v>
      </c>
      <c r="B15" s="69">
        <v>15430</v>
      </c>
      <c r="C15" s="69"/>
    </row>
    <row r="16" ht="36" customHeight="1">
      <c r="A16" s="73"/>
    </row>
    <row r="17" ht="36" customHeight="1">
      <c r="A17" s="73"/>
    </row>
    <row r="18" ht="36" customHeight="1">
      <c r="A18" s="73"/>
    </row>
    <row r="19" ht="36" customHeight="1">
      <c r="A19" s="73"/>
    </row>
    <row r="20" ht="36" customHeight="1">
      <c r="A20" s="73"/>
    </row>
    <row r="21" ht="36" customHeight="1">
      <c r="A21" s="73"/>
    </row>
    <row r="22" ht="36" customHeight="1">
      <c r="A22" s="73"/>
    </row>
    <row r="23" ht="36" customHeight="1">
      <c r="A23" s="73"/>
    </row>
    <row r="24" ht="36" customHeight="1">
      <c r="A24" s="73"/>
    </row>
    <row r="25" ht="36" customHeight="1">
      <c r="A25" s="73"/>
    </row>
    <row r="26" ht="36" customHeight="1">
      <c r="A26" s="73"/>
    </row>
    <row r="27" ht="36" customHeight="1">
      <c r="A27" s="73"/>
    </row>
    <row r="28" ht="36" customHeight="1">
      <c r="A28" s="73"/>
    </row>
    <row r="29" ht="36" customHeight="1">
      <c r="A29" s="73"/>
    </row>
    <row r="30" ht="36" customHeight="1">
      <c r="A30" s="73"/>
    </row>
    <row r="31" ht="36" customHeight="1">
      <c r="A31" s="73"/>
    </row>
    <row r="32" ht="36" customHeight="1">
      <c r="A32" s="73"/>
    </row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</sheetData>
  <sheetProtection/>
  <mergeCells count="1">
    <mergeCell ref="A2:C2"/>
  </mergeCells>
  <printOptions horizontalCentered="1"/>
  <pageMargins left="1.04" right="0.42" top="0.47" bottom="0.35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"/>
  <sheetViews>
    <sheetView showZeros="0" workbookViewId="0" topLeftCell="A1">
      <pane xSplit="1" ySplit="5" topLeftCell="B6" activePane="bottomRight" state="frozen"/>
      <selection pane="bottomRight" activeCell="H8" sqref="H8"/>
    </sheetView>
  </sheetViews>
  <sheetFormatPr defaultColWidth="9.00390625" defaultRowHeight="14.25"/>
  <cols>
    <col min="1" max="1" width="52.50390625" style="0" customWidth="1"/>
    <col min="2" max="2" width="17.625" style="0" customWidth="1"/>
    <col min="3" max="3" width="16.50390625" style="0" customWidth="1"/>
    <col min="4" max="4" width="14.875" style="0" customWidth="1"/>
    <col min="5" max="5" width="16.50390625" style="0" customWidth="1"/>
  </cols>
  <sheetData>
    <row r="1" spans="1:3" s="1" customFormat="1" ht="14.25">
      <c r="A1" s="42" t="s">
        <v>407</v>
      </c>
      <c r="B1" s="43"/>
      <c r="C1" s="43"/>
    </row>
    <row r="2" spans="1:5" s="21" customFormat="1" ht="28.5">
      <c r="A2" s="24" t="s">
        <v>408</v>
      </c>
      <c r="B2" s="24"/>
      <c r="C2" s="24"/>
      <c r="D2" s="24"/>
      <c r="E2" s="24"/>
    </row>
    <row r="3" spans="1:5" s="9" customFormat="1" ht="14.25">
      <c r="A3" s="42"/>
      <c r="B3" s="42"/>
      <c r="E3" s="44" t="s">
        <v>2</v>
      </c>
    </row>
    <row r="4" spans="1:5" ht="28.5">
      <c r="A4" s="45" t="s">
        <v>409</v>
      </c>
      <c r="B4" s="46" t="s">
        <v>410</v>
      </c>
      <c r="C4" s="47" t="s">
        <v>56</v>
      </c>
      <c r="D4" s="48" t="s">
        <v>411</v>
      </c>
      <c r="E4" s="49" t="s">
        <v>59</v>
      </c>
    </row>
    <row r="5" spans="1:5" ht="24" customHeight="1">
      <c r="A5" s="50" t="s">
        <v>412</v>
      </c>
      <c r="B5" s="51"/>
      <c r="C5" s="51"/>
      <c r="D5" s="51"/>
      <c r="E5" s="52"/>
    </row>
    <row r="6" spans="1:5" ht="24" customHeight="1">
      <c r="A6" s="53" t="s">
        <v>413</v>
      </c>
      <c r="B6" s="51">
        <f>SUM(B7:B8)</f>
        <v>1448</v>
      </c>
      <c r="C6" s="51">
        <f>SUM(C7:C8)</f>
        <v>0</v>
      </c>
      <c r="D6" s="51">
        <f>SUM(D7:D8)</f>
        <v>365</v>
      </c>
      <c r="E6" s="51">
        <f>SUM(E7:E8)</f>
        <v>1083</v>
      </c>
    </row>
    <row r="7" spans="1:5" ht="24" customHeight="1">
      <c r="A7" s="54" t="s">
        <v>414</v>
      </c>
      <c r="B7" s="55">
        <v>1340</v>
      </c>
      <c r="C7" s="55">
        <v>0</v>
      </c>
      <c r="D7" s="55">
        <v>313</v>
      </c>
      <c r="E7" s="55">
        <v>1027</v>
      </c>
    </row>
    <row r="8" spans="1:5" ht="24" customHeight="1">
      <c r="A8" s="54" t="s">
        <v>415</v>
      </c>
      <c r="B8" s="55">
        <v>108</v>
      </c>
      <c r="C8" s="55">
        <v>0</v>
      </c>
      <c r="D8" s="55">
        <v>52</v>
      </c>
      <c r="E8" s="55">
        <v>56</v>
      </c>
    </row>
    <row r="9" spans="1:5" ht="24" customHeight="1">
      <c r="A9" s="53" t="s">
        <v>416</v>
      </c>
      <c r="B9" s="51"/>
      <c r="C9" s="51"/>
      <c r="D9" s="51"/>
      <c r="E9" s="52"/>
    </row>
    <row r="10" spans="1:5" ht="24" customHeight="1">
      <c r="A10" s="53" t="s">
        <v>417</v>
      </c>
      <c r="B10" s="51">
        <f>SUM(B11:B18)</f>
        <v>10356</v>
      </c>
      <c r="C10" s="51">
        <f>SUM(C11:C18)</f>
        <v>3750</v>
      </c>
      <c r="D10" s="51">
        <f>SUM(D11:D18)</f>
        <v>0</v>
      </c>
      <c r="E10" s="51">
        <f>SUM(E11:E18)</f>
        <v>6606</v>
      </c>
    </row>
    <row r="11" spans="1:5" ht="24" customHeight="1">
      <c r="A11" s="53" t="s">
        <v>418</v>
      </c>
      <c r="B11" s="55">
        <f aca="true" t="shared" si="0" ref="B11:B18">C11+D11+E11</f>
        <v>3729</v>
      </c>
      <c r="C11" s="55">
        <v>2800</v>
      </c>
      <c r="D11" s="55"/>
      <c r="E11" s="52">
        <v>929</v>
      </c>
    </row>
    <row r="12" spans="1:5" ht="24" customHeight="1">
      <c r="A12" s="53" t="s">
        <v>419</v>
      </c>
      <c r="B12" s="55">
        <f t="shared" si="0"/>
        <v>76</v>
      </c>
      <c r="C12" s="55">
        <v>50</v>
      </c>
      <c r="D12" s="55"/>
      <c r="E12" s="52">
        <v>26</v>
      </c>
    </row>
    <row r="13" spans="1:5" ht="24" customHeight="1">
      <c r="A13" s="53" t="s">
        <v>420</v>
      </c>
      <c r="B13" s="55">
        <f t="shared" si="0"/>
        <v>1794</v>
      </c>
      <c r="C13" s="55">
        <v>200</v>
      </c>
      <c r="D13" s="55"/>
      <c r="E13" s="52">
        <v>1594</v>
      </c>
    </row>
    <row r="14" spans="1:5" ht="24" customHeight="1">
      <c r="A14" s="53" t="s">
        <v>421</v>
      </c>
      <c r="B14" s="55">
        <f t="shared" si="0"/>
        <v>475</v>
      </c>
      <c r="C14" s="55">
        <v>0</v>
      </c>
      <c r="D14" s="55"/>
      <c r="E14" s="52">
        <v>475</v>
      </c>
    </row>
    <row r="15" spans="1:5" ht="24" customHeight="1">
      <c r="A15" s="53" t="s">
        <v>422</v>
      </c>
      <c r="B15" s="55">
        <f t="shared" si="0"/>
        <v>2997</v>
      </c>
      <c r="C15" s="55">
        <v>0</v>
      </c>
      <c r="D15" s="55"/>
      <c r="E15" s="52">
        <v>2997</v>
      </c>
    </row>
    <row r="16" spans="1:5" ht="24" customHeight="1">
      <c r="A16" s="53" t="s">
        <v>423</v>
      </c>
      <c r="B16" s="55">
        <f t="shared" si="0"/>
        <v>758</v>
      </c>
      <c r="C16" s="55">
        <v>500</v>
      </c>
      <c r="D16" s="55"/>
      <c r="E16" s="52">
        <v>258</v>
      </c>
    </row>
    <row r="17" spans="1:5" ht="24" customHeight="1">
      <c r="A17" s="53" t="s">
        <v>424</v>
      </c>
      <c r="B17" s="55">
        <f t="shared" si="0"/>
        <v>280</v>
      </c>
      <c r="C17" s="55">
        <v>200</v>
      </c>
      <c r="D17" s="55"/>
      <c r="E17" s="52">
        <v>80</v>
      </c>
    </row>
    <row r="18" spans="1:5" ht="24" customHeight="1">
      <c r="A18" s="53" t="s">
        <v>425</v>
      </c>
      <c r="B18" s="55">
        <f t="shared" si="0"/>
        <v>247</v>
      </c>
      <c r="C18" s="55"/>
      <c r="D18" s="55"/>
      <c r="E18" s="52">
        <v>247</v>
      </c>
    </row>
    <row r="19" spans="1:5" ht="24" customHeight="1">
      <c r="A19" s="53" t="s">
        <v>426</v>
      </c>
      <c r="B19" s="51">
        <f>SUM(B20:B21)</f>
        <v>170</v>
      </c>
      <c r="C19" s="51">
        <f>SUM(C20:C21)</f>
        <v>0</v>
      </c>
      <c r="D19" s="51">
        <f>SUM(D20:D21)</f>
        <v>0</v>
      </c>
      <c r="E19" s="51">
        <f>SUM(E20:E21)</f>
        <v>170</v>
      </c>
    </row>
    <row r="20" spans="1:5" ht="24" customHeight="1">
      <c r="A20" s="56" t="s">
        <v>427</v>
      </c>
      <c r="B20" s="55">
        <f aca="true" t="shared" si="1" ref="B20:B24">C20+D20+E20</f>
        <v>63</v>
      </c>
      <c r="C20" s="55"/>
      <c r="D20" s="55"/>
      <c r="E20" s="52">
        <v>63</v>
      </c>
    </row>
    <row r="21" spans="1:5" ht="24" customHeight="1">
      <c r="A21" s="56" t="s">
        <v>428</v>
      </c>
      <c r="B21" s="55">
        <f t="shared" si="1"/>
        <v>107</v>
      </c>
      <c r="C21" s="57"/>
      <c r="D21" s="57"/>
      <c r="E21" s="52">
        <v>107</v>
      </c>
    </row>
    <row r="22" spans="1:5" ht="24" customHeight="1">
      <c r="A22" s="54" t="s">
        <v>429</v>
      </c>
      <c r="B22" s="51"/>
      <c r="C22" s="51"/>
      <c r="D22" s="51"/>
      <c r="E22" s="51"/>
    </row>
    <row r="23" spans="1:5" ht="24" customHeight="1">
      <c r="A23" s="54" t="s">
        <v>430</v>
      </c>
      <c r="B23" s="51">
        <f>SUM(B24:B24)</f>
        <v>82</v>
      </c>
      <c r="C23" s="51">
        <f>SUM(C24:C24)</f>
        <v>0</v>
      </c>
      <c r="D23" s="51">
        <f>SUM(D24:D24)</f>
        <v>0</v>
      </c>
      <c r="E23" s="51">
        <f>SUM(E24:E24)</f>
        <v>82</v>
      </c>
    </row>
    <row r="24" spans="1:5" ht="24" customHeight="1">
      <c r="A24" s="56" t="s">
        <v>431</v>
      </c>
      <c r="B24" s="57">
        <f t="shared" si="1"/>
        <v>82</v>
      </c>
      <c r="C24" s="57"/>
      <c r="D24" s="57"/>
      <c r="E24" s="52">
        <v>82</v>
      </c>
    </row>
    <row r="25" spans="1:5" ht="24" customHeight="1">
      <c r="A25" s="54" t="s">
        <v>432</v>
      </c>
      <c r="B25" s="51">
        <f>SUM(B26)</f>
        <v>6</v>
      </c>
      <c r="C25" s="58">
        <f>SUM(C26)</f>
        <v>0</v>
      </c>
      <c r="D25" s="58">
        <f>SUM(D26)</f>
        <v>0</v>
      </c>
      <c r="E25" s="58">
        <f>SUM(E26)</f>
        <v>6</v>
      </c>
    </row>
    <row r="26" spans="1:5" ht="24" customHeight="1">
      <c r="A26" s="56" t="s">
        <v>433</v>
      </c>
      <c r="B26" s="57">
        <f aca="true" t="shared" si="2" ref="B26:B29">C26+D26+E26</f>
        <v>6</v>
      </c>
      <c r="C26" s="57"/>
      <c r="D26" s="57"/>
      <c r="E26" s="52">
        <v>6</v>
      </c>
    </row>
    <row r="27" spans="1:5" ht="24" customHeight="1">
      <c r="A27" s="54" t="s">
        <v>434</v>
      </c>
      <c r="B27" s="51">
        <f>SUM(B28:B29)</f>
        <v>3722</v>
      </c>
      <c r="C27" s="58">
        <f>SUM(C28:C29)</f>
        <v>0</v>
      </c>
      <c r="D27" s="58">
        <f>SUM(D28:D29)</f>
        <v>0</v>
      </c>
      <c r="E27" s="58">
        <f>SUM(E28:E29)</f>
        <v>3722</v>
      </c>
    </row>
    <row r="28" spans="1:5" ht="24" customHeight="1">
      <c r="A28" s="56" t="s">
        <v>435</v>
      </c>
      <c r="B28" s="57">
        <f t="shared" si="2"/>
        <v>3239</v>
      </c>
      <c r="C28" s="57"/>
      <c r="D28" s="57"/>
      <c r="E28" s="52">
        <v>3239</v>
      </c>
    </row>
    <row r="29" spans="1:5" ht="24" customHeight="1">
      <c r="A29" s="56" t="s">
        <v>436</v>
      </c>
      <c r="B29" s="57">
        <f t="shared" si="2"/>
        <v>483</v>
      </c>
      <c r="C29" s="57"/>
      <c r="D29" s="57"/>
      <c r="E29" s="52">
        <v>483</v>
      </c>
    </row>
    <row r="30" spans="1:5" ht="24" customHeight="1">
      <c r="A30" s="59" t="s">
        <v>437</v>
      </c>
      <c r="B30" s="57"/>
      <c r="C30" s="57"/>
      <c r="D30" s="57"/>
      <c r="E30" s="52"/>
    </row>
    <row r="31" spans="1:5" ht="24" customHeight="1">
      <c r="A31" s="59" t="s">
        <v>438</v>
      </c>
      <c r="B31" s="57"/>
      <c r="C31" s="57"/>
      <c r="D31" s="57"/>
      <c r="E31" s="52"/>
    </row>
    <row r="32" spans="1:5" ht="24" customHeight="1">
      <c r="A32" s="60" t="s">
        <v>439</v>
      </c>
      <c r="B32" s="51">
        <f>B5+B6+B9+B10+B19+B22+B23+B25+B27+B30+B31</f>
        <v>15784</v>
      </c>
      <c r="C32" s="58">
        <f>C5+C6+C9+C10+C19+C22+C23+C25+C27+C30+C31</f>
        <v>3750</v>
      </c>
      <c r="D32" s="58">
        <f>D5+D6+D9+D10+D19+D22+D23+D25+D27+D30+D31</f>
        <v>365</v>
      </c>
      <c r="E32" s="58">
        <f>E5+E6+E9+E10+E19+E22+E23+E25+E27+E30+E31</f>
        <v>11669</v>
      </c>
    </row>
    <row r="33" spans="1:5" ht="24" customHeight="1">
      <c r="A33" s="61" t="s">
        <v>440</v>
      </c>
      <c r="B33" s="51">
        <f>SUM(B34,B35:B35)</f>
        <v>-354</v>
      </c>
      <c r="C33" s="58">
        <f>SUM(C34,C35:C35)</f>
        <v>0</v>
      </c>
      <c r="D33" s="58">
        <f>SUM(D34,D35:D35)</f>
        <v>0</v>
      </c>
      <c r="E33" s="58">
        <f>SUM(E34,E35:E35)</f>
        <v>-354</v>
      </c>
    </row>
    <row r="34" spans="1:5" ht="24" customHeight="1">
      <c r="A34" s="62" t="s">
        <v>441</v>
      </c>
      <c r="B34" s="58"/>
      <c r="C34" s="58"/>
      <c r="D34" s="58"/>
      <c r="E34" s="52"/>
    </row>
    <row r="35" spans="1:5" ht="24" customHeight="1">
      <c r="A35" s="62" t="s">
        <v>442</v>
      </c>
      <c r="B35" s="57">
        <v>-354</v>
      </c>
      <c r="C35" s="57"/>
      <c r="D35" s="57"/>
      <c r="E35" s="52">
        <v>-354</v>
      </c>
    </row>
    <row r="36" spans="1:5" ht="24" customHeight="1">
      <c r="A36" s="60" t="s">
        <v>443</v>
      </c>
      <c r="B36" s="57">
        <f>B32+B33</f>
        <v>15430</v>
      </c>
      <c r="C36" s="57">
        <f>C32+C33</f>
        <v>3750</v>
      </c>
      <c r="D36" s="57">
        <f>D32+D33</f>
        <v>365</v>
      </c>
      <c r="E36" s="57">
        <v>11315</v>
      </c>
    </row>
    <row r="37" spans="2:5" ht="14.25">
      <c r="B37" s="63"/>
      <c r="C37" s="63"/>
      <c r="D37" s="63"/>
      <c r="E37" s="63"/>
    </row>
    <row r="38" spans="2:5" ht="14.25">
      <c r="B38" s="63"/>
      <c r="C38" s="63"/>
      <c r="D38" s="63"/>
      <c r="E38" s="63"/>
    </row>
    <row r="39" spans="2:5" ht="14.25">
      <c r="B39" s="63"/>
      <c r="C39" s="63"/>
      <c r="D39" s="63"/>
      <c r="E39" s="63"/>
    </row>
    <row r="40" spans="2:5" ht="14.25">
      <c r="B40" s="63"/>
      <c r="C40" s="63"/>
      <c r="D40" s="63"/>
      <c r="E40" s="63"/>
    </row>
    <row r="41" spans="2:5" ht="14.25">
      <c r="B41" s="63"/>
      <c r="C41" s="63"/>
      <c r="D41" s="63"/>
      <c r="E41" s="63"/>
    </row>
    <row r="42" spans="2:5" ht="14.25">
      <c r="B42" s="63"/>
      <c r="C42" s="63"/>
      <c r="D42" s="63"/>
      <c r="E42" s="63"/>
    </row>
    <row r="43" spans="2:5" ht="14.25">
      <c r="B43" s="63"/>
      <c r="C43" s="63"/>
      <c r="D43" s="63"/>
      <c r="E43" s="63"/>
    </row>
    <row r="44" spans="2:5" ht="14.25">
      <c r="B44" s="63"/>
      <c r="C44" s="63"/>
      <c r="D44" s="63"/>
      <c r="E44" s="63"/>
    </row>
    <row r="45" spans="2:5" ht="14.25">
      <c r="B45" s="63"/>
      <c r="C45" s="63"/>
      <c r="D45" s="63"/>
      <c r="E45" s="63"/>
    </row>
    <row r="46" spans="2:5" ht="14.25">
      <c r="B46" s="63"/>
      <c r="C46" s="63"/>
      <c r="D46" s="63"/>
      <c r="E46" s="63"/>
    </row>
    <row r="47" spans="2:5" ht="14.25">
      <c r="B47" s="63"/>
      <c r="C47" s="63"/>
      <c r="D47" s="63"/>
      <c r="E47" s="63"/>
    </row>
    <row r="48" spans="2:5" ht="14.25">
      <c r="B48" s="63"/>
      <c r="C48" s="63"/>
      <c r="D48" s="63"/>
      <c r="E48" s="63"/>
    </row>
    <row r="49" spans="2:5" ht="14.25">
      <c r="B49" s="63"/>
      <c r="C49" s="63"/>
      <c r="D49" s="63"/>
      <c r="E49" s="63"/>
    </row>
    <row r="50" spans="2:5" ht="14.25">
      <c r="B50" s="63"/>
      <c r="C50" s="63"/>
      <c r="D50" s="63"/>
      <c r="E50" s="63"/>
    </row>
    <row r="51" spans="2:5" ht="14.25">
      <c r="B51" s="63"/>
      <c r="C51" s="63"/>
      <c r="D51" s="63"/>
      <c r="E51" s="63"/>
    </row>
    <row r="52" spans="2:5" ht="14.25">
      <c r="B52" s="63"/>
      <c r="C52" s="63"/>
      <c r="D52" s="63"/>
      <c r="E52" s="63"/>
    </row>
    <row r="53" spans="2:5" ht="14.25">
      <c r="B53" s="63"/>
      <c r="C53" s="63"/>
      <c r="D53" s="63"/>
      <c r="E53" s="63"/>
    </row>
    <row r="54" spans="2:5" ht="14.25">
      <c r="B54" s="63"/>
      <c r="C54" s="63"/>
      <c r="D54" s="63"/>
      <c r="E54" s="63"/>
    </row>
    <row r="55" spans="2:5" ht="14.25">
      <c r="B55" s="63"/>
      <c r="C55" s="63"/>
      <c r="D55" s="63"/>
      <c r="E55" s="63"/>
    </row>
    <row r="56" spans="2:5" ht="14.25">
      <c r="B56" s="63"/>
      <c r="C56" s="63"/>
      <c r="D56" s="63"/>
      <c r="E56" s="63"/>
    </row>
    <row r="57" spans="2:5" ht="14.25">
      <c r="B57" s="63"/>
      <c r="C57" s="63"/>
      <c r="D57" s="63"/>
      <c r="E57" s="63"/>
    </row>
    <row r="58" spans="2:5" ht="14.25">
      <c r="B58" s="63"/>
      <c r="C58" s="63"/>
      <c r="D58" s="63"/>
      <c r="E58" s="63"/>
    </row>
    <row r="59" spans="2:5" ht="14.25">
      <c r="B59" s="63"/>
      <c r="C59" s="63"/>
      <c r="D59" s="63"/>
      <c r="E59" s="63"/>
    </row>
    <row r="60" spans="2:5" ht="14.25">
      <c r="B60" s="63"/>
      <c r="C60" s="63"/>
      <c r="D60" s="63"/>
      <c r="E60" s="63"/>
    </row>
    <row r="61" spans="2:5" ht="14.25">
      <c r="B61" s="63"/>
      <c r="C61" s="63"/>
      <c r="D61" s="63"/>
      <c r="E61" s="63"/>
    </row>
    <row r="62" spans="2:5" ht="14.25">
      <c r="B62" s="63"/>
      <c r="C62" s="63"/>
      <c r="D62" s="63"/>
      <c r="E62" s="63"/>
    </row>
    <row r="63" spans="2:5" ht="14.25">
      <c r="B63" s="63"/>
      <c r="C63" s="63"/>
      <c r="D63" s="63"/>
      <c r="E63" s="63"/>
    </row>
    <row r="64" spans="2:5" ht="14.25">
      <c r="B64" s="63"/>
      <c r="C64" s="63"/>
      <c r="D64" s="63"/>
      <c r="E64" s="63"/>
    </row>
    <row r="65" spans="2:5" ht="14.25">
      <c r="B65" s="63"/>
      <c r="C65" s="63"/>
      <c r="D65" s="63"/>
      <c r="E65" s="63"/>
    </row>
    <row r="66" spans="2:5" ht="14.25">
      <c r="B66" s="63"/>
      <c r="C66" s="63"/>
      <c r="D66" s="63"/>
      <c r="E66" s="63"/>
    </row>
    <row r="67" spans="2:5" ht="14.25">
      <c r="B67" s="63"/>
      <c r="C67" s="63"/>
      <c r="D67" s="63"/>
      <c r="E67" s="63"/>
    </row>
    <row r="68" spans="2:5" ht="14.25">
      <c r="B68" s="63"/>
      <c r="C68" s="63"/>
      <c r="D68" s="63"/>
      <c r="E68" s="63"/>
    </row>
    <row r="69" spans="2:5" ht="14.25">
      <c r="B69" s="63"/>
      <c r="C69" s="63"/>
      <c r="D69" s="63"/>
      <c r="E69" s="63"/>
    </row>
    <row r="70" spans="2:5" ht="14.25">
      <c r="B70" s="63"/>
      <c r="C70" s="63"/>
      <c r="D70" s="63"/>
      <c r="E70" s="63"/>
    </row>
    <row r="71" spans="2:5" ht="14.25">
      <c r="B71" s="63"/>
      <c r="C71" s="63"/>
      <c r="D71" s="63"/>
      <c r="E71" s="63"/>
    </row>
    <row r="72" spans="2:5" ht="14.25">
      <c r="B72" s="63"/>
      <c r="C72" s="63"/>
      <c r="D72" s="63"/>
      <c r="E72" s="63"/>
    </row>
    <row r="73" spans="2:5" ht="14.25">
      <c r="B73" s="63"/>
      <c r="C73" s="63"/>
      <c r="D73" s="63"/>
      <c r="E73" s="63"/>
    </row>
    <row r="74" spans="2:5" ht="14.25">
      <c r="B74" s="63"/>
      <c r="C74" s="63"/>
      <c r="D74" s="63"/>
      <c r="E74" s="63"/>
    </row>
    <row r="75" spans="2:5" ht="14.25">
      <c r="B75" s="63"/>
      <c r="C75" s="63"/>
      <c r="D75" s="63"/>
      <c r="E75" s="63"/>
    </row>
    <row r="76" spans="2:5" ht="14.25">
      <c r="B76" s="63"/>
      <c r="C76" s="63"/>
      <c r="D76" s="63"/>
      <c r="E76" s="63"/>
    </row>
    <row r="77" spans="2:5" ht="14.25">
      <c r="B77" s="63"/>
      <c r="C77" s="63"/>
      <c r="D77" s="63"/>
      <c r="E77" s="63"/>
    </row>
    <row r="78" spans="2:5" ht="14.25">
      <c r="B78" s="63"/>
      <c r="C78" s="63"/>
      <c r="D78" s="63"/>
      <c r="E78" s="63"/>
    </row>
    <row r="79" spans="2:5" ht="14.25">
      <c r="B79" s="63"/>
      <c r="C79" s="63"/>
      <c r="D79" s="63"/>
      <c r="E79" s="63"/>
    </row>
    <row r="80" spans="2:5" ht="14.25">
      <c r="B80" s="63"/>
      <c r="C80" s="63"/>
      <c r="D80" s="63"/>
      <c r="E80" s="63"/>
    </row>
    <row r="81" spans="2:5" ht="14.25">
      <c r="B81" s="63"/>
      <c r="C81" s="63"/>
      <c r="D81" s="63"/>
      <c r="E81" s="63"/>
    </row>
    <row r="82" spans="2:5" ht="14.25">
      <c r="B82" s="63"/>
      <c r="C82" s="63"/>
      <c r="D82" s="63"/>
      <c r="E82" s="63"/>
    </row>
    <row r="83" spans="2:5" ht="14.25">
      <c r="B83" s="63"/>
      <c r="C83" s="63"/>
      <c r="D83" s="63"/>
      <c r="E83" s="63"/>
    </row>
    <row r="84" spans="2:5" ht="14.25">
      <c r="B84" s="63"/>
      <c r="C84" s="63"/>
      <c r="D84" s="63"/>
      <c r="E84" s="63"/>
    </row>
    <row r="85" spans="2:5" ht="14.25">
      <c r="B85" s="63"/>
      <c r="C85" s="63"/>
      <c r="D85" s="63"/>
      <c r="E85" s="63"/>
    </row>
    <row r="86" spans="2:5" ht="14.25">
      <c r="B86" s="63"/>
      <c r="C86" s="63"/>
      <c r="D86" s="63"/>
      <c r="E86" s="63"/>
    </row>
    <row r="87" spans="2:5" ht="14.25">
      <c r="B87" s="63"/>
      <c r="C87" s="63"/>
      <c r="D87" s="63"/>
      <c r="E87" s="63"/>
    </row>
    <row r="88" spans="2:5" ht="14.25">
      <c r="B88" s="63"/>
      <c r="C88" s="63"/>
      <c r="D88" s="63"/>
      <c r="E88" s="63"/>
    </row>
    <row r="89" spans="2:5" ht="14.25">
      <c r="B89" s="63"/>
      <c r="C89" s="63"/>
      <c r="D89" s="63"/>
      <c r="E89" s="63"/>
    </row>
    <row r="90" spans="2:5" ht="14.25">
      <c r="B90" s="63"/>
      <c r="C90" s="63"/>
      <c r="D90" s="63"/>
      <c r="E90" s="63"/>
    </row>
    <row r="91" spans="2:5" ht="14.25">
      <c r="B91" s="63"/>
      <c r="C91" s="63"/>
      <c r="D91" s="63"/>
      <c r="E91" s="63"/>
    </row>
    <row r="92" spans="2:5" ht="14.25">
      <c r="B92" s="63"/>
      <c r="C92" s="63"/>
      <c r="D92" s="63"/>
      <c r="E92" s="63"/>
    </row>
    <row r="93" spans="2:5" ht="14.25">
      <c r="B93" s="63"/>
      <c r="C93" s="63"/>
      <c r="D93" s="63"/>
      <c r="E93" s="63"/>
    </row>
    <row r="94" spans="2:5" ht="14.25">
      <c r="B94" s="63"/>
      <c r="C94" s="63"/>
      <c r="D94" s="63"/>
      <c r="E94" s="63"/>
    </row>
    <row r="95" spans="2:5" ht="14.25">
      <c r="B95" s="63"/>
      <c r="C95" s="63"/>
      <c r="D95" s="63"/>
      <c r="E95" s="63"/>
    </row>
    <row r="96" spans="2:5" ht="14.25">
      <c r="B96" s="63"/>
      <c r="C96" s="63"/>
      <c r="D96" s="63"/>
      <c r="E96" s="63"/>
    </row>
    <row r="97" spans="2:5" ht="14.25">
      <c r="B97" s="63"/>
      <c r="C97" s="63"/>
      <c r="D97" s="63"/>
      <c r="E97" s="63"/>
    </row>
    <row r="98" spans="2:5" ht="14.25">
      <c r="B98" s="63"/>
      <c r="C98" s="63"/>
      <c r="D98" s="63"/>
      <c r="E98" s="63"/>
    </row>
    <row r="99" spans="2:5" ht="14.25">
      <c r="B99" s="63"/>
      <c r="C99" s="63"/>
      <c r="D99" s="63"/>
      <c r="E99" s="63"/>
    </row>
    <row r="100" spans="2:5" ht="14.25">
      <c r="B100" s="63"/>
      <c r="C100" s="63"/>
      <c r="D100" s="63"/>
      <c r="E100" s="63"/>
    </row>
    <row r="101" spans="2:5" ht="14.25">
      <c r="B101" s="63"/>
      <c r="C101" s="63"/>
      <c r="D101" s="63"/>
      <c r="E101" s="63"/>
    </row>
    <row r="102" spans="2:5" ht="14.25">
      <c r="B102" s="63"/>
      <c r="C102" s="63"/>
      <c r="D102" s="63"/>
      <c r="E102" s="63"/>
    </row>
    <row r="103" spans="2:5" ht="14.25">
      <c r="B103" s="63"/>
      <c r="C103" s="63"/>
      <c r="D103" s="63"/>
      <c r="E103" s="63"/>
    </row>
    <row r="104" spans="2:5" ht="14.25">
      <c r="B104" s="63"/>
      <c r="C104" s="63"/>
      <c r="D104" s="63"/>
      <c r="E104" s="63"/>
    </row>
    <row r="105" spans="2:5" ht="14.25">
      <c r="B105" s="63"/>
      <c r="C105" s="63"/>
      <c r="D105" s="63"/>
      <c r="E105" s="63"/>
    </row>
    <row r="106" spans="2:5" ht="14.25">
      <c r="B106" s="63"/>
      <c r="C106" s="63"/>
      <c r="D106" s="63"/>
      <c r="E106" s="63"/>
    </row>
    <row r="107" spans="2:5" ht="14.25">
      <c r="B107" s="63"/>
      <c r="C107" s="63"/>
      <c r="D107" s="63"/>
      <c r="E107" s="63"/>
    </row>
    <row r="108" spans="2:5" ht="14.25">
      <c r="B108" s="63"/>
      <c r="C108" s="63"/>
      <c r="D108" s="63"/>
      <c r="E108" s="63"/>
    </row>
  </sheetData>
  <sheetProtection/>
  <mergeCells count="1">
    <mergeCell ref="A2:E2"/>
  </mergeCells>
  <printOptions horizontalCentered="1"/>
  <pageMargins left="1.04" right="0.42" top="0.47" bottom="0.49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pane xSplit="1" ySplit="4" topLeftCell="B5" activePane="bottomRight" state="frozen"/>
      <selection pane="bottomRight" activeCell="M8" sqref="M8"/>
    </sheetView>
  </sheetViews>
  <sheetFormatPr defaultColWidth="9.00390625" defaultRowHeight="14.25" customHeight="1"/>
  <cols>
    <col min="1" max="1" width="31.625" style="0" customWidth="1"/>
    <col min="2" max="2" width="9.00390625" style="0" customWidth="1"/>
    <col min="3" max="3" width="13.125" style="0" customWidth="1"/>
    <col min="4" max="4" width="15.75390625" style="0" customWidth="1"/>
    <col min="5" max="5" width="13.25390625" style="0" customWidth="1"/>
    <col min="6" max="6" width="9.25390625" style="0" customWidth="1"/>
    <col min="7" max="7" width="11.75390625" style="0" customWidth="1"/>
    <col min="8" max="8" width="7.25390625" style="0" customWidth="1"/>
    <col min="9" max="9" width="7.625" style="0" customWidth="1"/>
    <col min="10" max="10" width="7.125" style="0" customWidth="1"/>
    <col min="12" max="12" width="11.625" style="0" bestFit="1" customWidth="1"/>
    <col min="14" max="14" width="19.125" style="0" customWidth="1"/>
  </cols>
  <sheetData>
    <row r="1" spans="1:10" s="1" customFormat="1" ht="14.25">
      <c r="A1" s="22" t="s">
        <v>444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1" customFormat="1" ht="28.5">
      <c r="A2" s="24" t="s">
        <v>445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9" customFormat="1" ht="14.25">
      <c r="A3" s="25"/>
      <c r="B3" s="25"/>
      <c r="C3" s="26"/>
      <c r="D3" s="27"/>
      <c r="E3" s="25"/>
      <c r="F3" s="25"/>
      <c r="G3" s="25"/>
      <c r="H3" s="25"/>
      <c r="I3" s="38" t="s">
        <v>446</v>
      </c>
      <c r="J3" s="39" t="s">
        <v>447</v>
      </c>
    </row>
    <row r="4" spans="1:10" ht="58.5" customHeight="1">
      <c r="A4" s="28" t="s">
        <v>448</v>
      </c>
      <c r="B4" s="29" t="s">
        <v>449</v>
      </c>
      <c r="C4" s="30" t="s">
        <v>450</v>
      </c>
      <c r="D4" s="30" t="s">
        <v>451</v>
      </c>
      <c r="E4" s="31" t="s">
        <v>452</v>
      </c>
      <c r="F4" s="32" t="s">
        <v>453</v>
      </c>
      <c r="G4" s="32" t="s">
        <v>454</v>
      </c>
      <c r="H4" s="32" t="s">
        <v>455</v>
      </c>
      <c r="I4" s="29" t="s">
        <v>456</v>
      </c>
      <c r="J4" s="30" t="s">
        <v>457</v>
      </c>
    </row>
    <row r="5" spans="1:10" ht="22.5" customHeight="1">
      <c r="A5" s="33" t="s">
        <v>458</v>
      </c>
      <c r="B5" s="34">
        <v>37006.786901</v>
      </c>
      <c r="C5" s="34">
        <v>7750.215136</v>
      </c>
      <c r="D5" s="34">
        <v>16203.676865000001</v>
      </c>
      <c r="E5" s="34">
        <v>4254.7578</v>
      </c>
      <c r="F5" s="34">
        <v>0</v>
      </c>
      <c r="G5" s="34">
        <v>8798.1371</v>
      </c>
      <c r="H5" s="35">
        <v>0</v>
      </c>
      <c r="I5" s="35">
        <v>0</v>
      </c>
      <c r="J5" s="35">
        <v>0</v>
      </c>
    </row>
    <row r="6" spans="1:10" ht="22.5" customHeight="1">
      <c r="A6" s="33" t="s">
        <v>459</v>
      </c>
      <c r="B6" s="34">
        <v>19320.570866</v>
      </c>
      <c r="C6" s="34">
        <v>7060.788536</v>
      </c>
      <c r="D6" s="34">
        <v>9402.02633</v>
      </c>
      <c r="E6" s="34">
        <v>870.4</v>
      </c>
      <c r="F6" s="34">
        <v>0</v>
      </c>
      <c r="G6" s="34">
        <v>1987.356</v>
      </c>
      <c r="H6" s="35">
        <v>0</v>
      </c>
      <c r="I6" s="35">
        <v>0</v>
      </c>
      <c r="J6" s="35">
        <v>0</v>
      </c>
    </row>
    <row r="7" spans="1:12" ht="22.5" customHeight="1">
      <c r="A7" s="33" t="s">
        <v>460</v>
      </c>
      <c r="B7" s="34">
        <v>259.378205</v>
      </c>
      <c r="C7" s="34">
        <v>125</v>
      </c>
      <c r="D7" s="34">
        <v>10.115105</v>
      </c>
      <c r="E7" s="34">
        <v>103.615</v>
      </c>
      <c r="F7" s="34">
        <v>0</v>
      </c>
      <c r="G7" s="34">
        <v>20.6481</v>
      </c>
      <c r="H7" s="35">
        <v>0</v>
      </c>
      <c r="I7" s="35">
        <v>0</v>
      </c>
      <c r="J7" s="35">
        <v>0</v>
      </c>
      <c r="L7" s="40"/>
    </row>
    <row r="8" spans="1:10" ht="22.5" customHeight="1">
      <c r="A8" s="36" t="s">
        <v>461</v>
      </c>
      <c r="B8" s="34">
        <v>17248.931230000002</v>
      </c>
      <c r="C8" s="34">
        <v>400.32</v>
      </c>
      <c r="D8" s="34">
        <v>6781.53543</v>
      </c>
      <c r="E8" s="34">
        <v>3276.9428</v>
      </c>
      <c r="F8" s="34">
        <v>0</v>
      </c>
      <c r="G8" s="34">
        <v>6790.133</v>
      </c>
      <c r="H8" s="35">
        <v>0</v>
      </c>
      <c r="I8" s="35">
        <v>0</v>
      </c>
      <c r="J8" s="35">
        <v>0</v>
      </c>
    </row>
    <row r="9" spans="1:10" ht="22.5" customHeight="1">
      <c r="A9" s="36" t="s">
        <v>462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v>0</v>
      </c>
      <c r="I9" s="35">
        <v>0</v>
      </c>
      <c r="J9" s="35">
        <v>0</v>
      </c>
    </row>
    <row r="10" spans="1:10" ht="22.5" customHeight="1">
      <c r="A10" s="36" t="s">
        <v>463</v>
      </c>
      <c r="B10" s="34">
        <v>177.9066</v>
      </c>
      <c r="C10" s="34">
        <v>164.1066</v>
      </c>
      <c r="D10" s="34">
        <v>10</v>
      </c>
      <c r="E10" s="34">
        <v>3.8</v>
      </c>
      <c r="F10" s="34">
        <v>0</v>
      </c>
      <c r="G10" s="34">
        <v>0</v>
      </c>
      <c r="H10" s="35">
        <v>0</v>
      </c>
      <c r="I10" s="35">
        <v>0</v>
      </c>
      <c r="J10" s="35">
        <v>0</v>
      </c>
    </row>
    <row r="11" spans="1:10" ht="22.5" customHeight="1">
      <c r="A11" s="33" t="s">
        <v>464</v>
      </c>
      <c r="B11" s="34">
        <v>43368.789506</v>
      </c>
      <c r="C11" s="34">
        <v>18190.960982</v>
      </c>
      <c r="D11" s="34">
        <v>13517.383628</v>
      </c>
      <c r="E11" s="34">
        <v>3160.444896</v>
      </c>
      <c r="F11" s="34">
        <v>0</v>
      </c>
      <c r="G11" s="34">
        <v>8500</v>
      </c>
      <c r="H11" s="35">
        <v>0</v>
      </c>
      <c r="I11" s="35">
        <v>0</v>
      </c>
      <c r="J11" s="35">
        <v>0</v>
      </c>
    </row>
    <row r="12" spans="1:10" ht="22.5" customHeight="1">
      <c r="A12" s="33" t="s">
        <v>465</v>
      </c>
      <c r="B12" s="34">
        <v>42595.199686</v>
      </c>
      <c r="C12" s="34">
        <v>18121.570282</v>
      </c>
      <c r="D12" s="34">
        <v>13515.383628</v>
      </c>
      <c r="E12" s="34">
        <v>3160.444896</v>
      </c>
      <c r="F12" s="34">
        <v>0</v>
      </c>
      <c r="G12" s="34">
        <v>7797.80088</v>
      </c>
      <c r="H12" s="35">
        <v>0</v>
      </c>
      <c r="I12" s="35">
        <v>0</v>
      </c>
      <c r="J12" s="35">
        <v>0</v>
      </c>
    </row>
    <row r="13" spans="1:10" ht="22.5" customHeight="1">
      <c r="A13" s="33" t="s">
        <v>466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5">
        <v>0</v>
      </c>
      <c r="J13" s="35">
        <v>0</v>
      </c>
    </row>
    <row r="14" spans="1:10" ht="22.5" customHeight="1">
      <c r="A14" s="36" t="s">
        <v>467</v>
      </c>
      <c r="B14" s="34">
        <v>71.3907</v>
      </c>
      <c r="C14" s="34">
        <v>69.3907</v>
      </c>
      <c r="D14" s="34">
        <v>2</v>
      </c>
      <c r="E14" s="34">
        <v>0</v>
      </c>
      <c r="F14" s="34">
        <v>0</v>
      </c>
      <c r="G14" s="34">
        <v>0</v>
      </c>
      <c r="H14" s="35">
        <v>0</v>
      </c>
      <c r="I14" s="35">
        <v>0</v>
      </c>
      <c r="J14" s="35">
        <v>0</v>
      </c>
    </row>
    <row r="15" spans="1:10" ht="22.5" customHeight="1">
      <c r="A15" s="33" t="s">
        <v>468</v>
      </c>
      <c r="B15" s="34">
        <v>-6362.002605</v>
      </c>
      <c r="C15" s="34">
        <v>-10440.745846</v>
      </c>
      <c r="D15" s="34">
        <v>2686.2932370000003</v>
      </c>
      <c r="E15" s="34">
        <v>1094.312904</v>
      </c>
      <c r="F15" s="34">
        <v>0</v>
      </c>
      <c r="G15" s="34">
        <v>298.1371</v>
      </c>
      <c r="H15" s="35">
        <v>0</v>
      </c>
      <c r="I15" s="35">
        <v>0</v>
      </c>
      <c r="J15" s="35">
        <v>0</v>
      </c>
    </row>
    <row r="16" spans="1:10" ht="22.5" customHeight="1">
      <c r="A16" s="33" t="s">
        <v>469</v>
      </c>
      <c r="B16" s="34">
        <v>7826.7073009999995</v>
      </c>
      <c r="C16" s="34">
        <v>-4293.3937590000005</v>
      </c>
      <c r="D16" s="34">
        <v>2686.2932370000003</v>
      </c>
      <c r="E16" s="34">
        <v>6619.029512</v>
      </c>
      <c r="F16" s="34">
        <v>0</v>
      </c>
      <c r="G16" s="34">
        <v>2814.778311</v>
      </c>
      <c r="H16" s="35">
        <v>0</v>
      </c>
      <c r="I16" s="35">
        <v>0</v>
      </c>
      <c r="J16" s="35">
        <v>0</v>
      </c>
    </row>
    <row r="17" spans="1:10" ht="15" customHeight="1">
      <c r="A17" s="23"/>
      <c r="B17" s="37"/>
      <c r="C17" s="37"/>
      <c r="D17" s="23"/>
      <c r="E17" s="37"/>
      <c r="F17" s="37"/>
      <c r="G17" s="37"/>
      <c r="H17" s="37"/>
      <c r="I17" s="37"/>
      <c r="J17" s="41"/>
    </row>
  </sheetData>
  <sheetProtection/>
  <mergeCells count="1">
    <mergeCell ref="A2:J2"/>
  </mergeCells>
  <printOptions horizontalCentered="1"/>
  <pageMargins left="0.52" right="0.42" top="0.47" bottom="0.35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SheetLayoutView="100" workbookViewId="0" topLeftCell="A1">
      <selection activeCell="S5" sqref="S5"/>
    </sheetView>
  </sheetViews>
  <sheetFormatPr defaultColWidth="9.00390625" defaultRowHeight="14.25"/>
  <cols>
    <col min="1" max="1" width="29.75390625" style="0" customWidth="1"/>
    <col min="2" max="2" width="4.75390625" style="4" bestFit="1" customWidth="1"/>
    <col min="3" max="3" width="4.375" style="0" customWidth="1"/>
    <col min="4" max="4" width="4.25390625" style="0" customWidth="1"/>
    <col min="5" max="5" width="6.75390625" style="0" customWidth="1"/>
    <col min="6" max="6" width="6.00390625" style="0" customWidth="1"/>
    <col min="7" max="7" width="5.125" style="0" customWidth="1"/>
    <col min="8" max="8" width="6.75390625" style="0" customWidth="1"/>
    <col min="9" max="9" width="29.25390625" style="0" customWidth="1"/>
    <col min="10" max="10" width="4.75390625" style="4" bestFit="1" customWidth="1"/>
    <col min="11" max="11" width="4.00390625" style="0" customWidth="1"/>
    <col min="12" max="12" width="5.125" style="0" customWidth="1"/>
    <col min="13" max="13" width="6.00390625" style="0" customWidth="1"/>
    <col min="14" max="15" width="4.50390625" style="0" customWidth="1"/>
    <col min="16" max="16" width="6.00390625" style="0" customWidth="1"/>
  </cols>
  <sheetData>
    <row r="1" spans="1:10" s="1" customFormat="1" ht="14.25">
      <c r="A1" s="5" t="s">
        <v>470</v>
      </c>
      <c r="B1" s="6"/>
      <c r="J1" s="6"/>
    </row>
    <row r="2" spans="1:16" s="2" customFormat="1" ht="28.5">
      <c r="A2" s="7" t="s">
        <v>471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4.25">
      <c r="B3" s="8"/>
      <c r="H3" s="9"/>
      <c r="I3" s="9"/>
      <c r="J3" s="8"/>
      <c r="K3" s="9"/>
      <c r="L3" s="9"/>
      <c r="M3" s="9"/>
      <c r="N3" s="9"/>
      <c r="O3" s="9"/>
      <c r="P3" s="19" t="s">
        <v>2</v>
      </c>
    </row>
    <row r="4" spans="1:16" ht="31.5" customHeight="1">
      <c r="A4" s="10" t="s">
        <v>472</v>
      </c>
      <c r="B4" s="10"/>
      <c r="C4" s="10"/>
      <c r="D4" s="10"/>
      <c r="E4" s="10"/>
      <c r="F4" s="10"/>
      <c r="G4" s="10"/>
      <c r="H4" s="10"/>
      <c r="I4" s="10" t="s">
        <v>473</v>
      </c>
      <c r="J4" s="10"/>
      <c r="K4" s="10"/>
      <c r="L4" s="10"/>
      <c r="M4" s="10"/>
      <c r="N4" s="10"/>
      <c r="O4" s="10"/>
      <c r="P4" s="10"/>
    </row>
    <row r="5" spans="1:16" ht="27" customHeight="1">
      <c r="A5" s="10" t="s">
        <v>448</v>
      </c>
      <c r="B5" s="10" t="s">
        <v>474</v>
      </c>
      <c r="C5" s="10" t="s">
        <v>475</v>
      </c>
      <c r="D5" s="10"/>
      <c r="E5" s="10"/>
      <c r="F5" s="10" t="s">
        <v>476</v>
      </c>
      <c r="G5" s="10"/>
      <c r="H5" s="10"/>
      <c r="I5" s="10" t="s">
        <v>448</v>
      </c>
      <c r="J5" s="10" t="s">
        <v>474</v>
      </c>
      <c r="K5" s="10" t="s">
        <v>475</v>
      </c>
      <c r="L5" s="10"/>
      <c r="M5" s="10"/>
      <c r="N5" s="10" t="s">
        <v>476</v>
      </c>
      <c r="O5" s="10"/>
      <c r="P5" s="10"/>
    </row>
    <row r="6" spans="1:16" ht="46.5" customHeight="1">
      <c r="A6" s="10"/>
      <c r="B6" s="10"/>
      <c r="C6" s="11" t="s">
        <v>449</v>
      </c>
      <c r="D6" s="11" t="s">
        <v>477</v>
      </c>
      <c r="E6" s="11" t="s">
        <v>478</v>
      </c>
      <c r="F6" s="11" t="s">
        <v>449</v>
      </c>
      <c r="G6" s="11" t="s">
        <v>477</v>
      </c>
      <c r="H6" s="11" t="s">
        <v>478</v>
      </c>
      <c r="I6" s="10"/>
      <c r="J6" s="10"/>
      <c r="K6" s="11" t="s">
        <v>449</v>
      </c>
      <c r="L6" s="11" t="s">
        <v>477</v>
      </c>
      <c r="M6" s="11" t="s">
        <v>478</v>
      </c>
      <c r="N6" s="11" t="s">
        <v>449</v>
      </c>
      <c r="O6" s="11" t="s">
        <v>477</v>
      </c>
      <c r="P6" s="11" t="s">
        <v>478</v>
      </c>
    </row>
    <row r="7" spans="1:16" ht="27" customHeight="1">
      <c r="A7" s="12" t="s">
        <v>479</v>
      </c>
      <c r="B7" s="12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 t="s">
        <v>479</v>
      </c>
      <c r="J7" s="12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</row>
    <row r="8" spans="1:16" ht="27" customHeight="1">
      <c r="A8" s="13" t="s">
        <v>480</v>
      </c>
      <c r="B8" s="12">
        <v>1</v>
      </c>
      <c r="C8" s="13"/>
      <c r="D8" s="13"/>
      <c r="E8" s="13"/>
      <c r="F8" s="13"/>
      <c r="G8" s="13"/>
      <c r="H8" s="13"/>
      <c r="I8" s="20" t="s">
        <v>481</v>
      </c>
      <c r="J8" s="12">
        <v>12</v>
      </c>
      <c r="K8" s="13"/>
      <c r="L8" s="13"/>
      <c r="M8" s="13"/>
      <c r="N8" s="13"/>
      <c r="O8" s="13"/>
      <c r="P8" s="13"/>
    </row>
    <row r="9" spans="1:16" ht="27" customHeight="1">
      <c r="A9" s="13" t="s">
        <v>482</v>
      </c>
      <c r="B9" s="12">
        <v>2</v>
      </c>
      <c r="C9" s="13"/>
      <c r="D9" s="13"/>
      <c r="E9" s="13"/>
      <c r="F9" s="13"/>
      <c r="G9" s="13"/>
      <c r="H9" s="13"/>
      <c r="I9" s="13" t="s">
        <v>483</v>
      </c>
      <c r="J9" s="12">
        <v>13</v>
      </c>
      <c r="K9" s="13"/>
      <c r="L9" s="13"/>
      <c r="M9" s="13"/>
      <c r="N9" s="13"/>
      <c r="O9" s="13"/>
      <c r="P9" s="13"/>
    </row>
    <row r="10" spans="1:16" ht="27" customHeight="1">
      <c r="A10" s="13" t="s">
        <v>484</v>
      </c>
      <c r="B10" s="12">
        <v>3</v>
      </c>
      <c r="C10" s="13"/>
      <c r="D10" s="13"/>
      <c r="E10" s="13"/>
      <c r="F10" s="13"/>
      <c r="G10" s="13"/>
      <c r="H10" s="13"/>
      <c r="I10" s="13" t="s">
        <v>485</v>
      </c>
      <c r="J10" s="12">
        <v>14</v>
      </c>
      <c r="K10" s="13"/>
      <c r="L10" s="13"/>
      <c r="M10" s="13"/>
      <c r="N10" s="13"/>
      <c r="O10" s="13"/>
      <c r="P10" s="13"/>
    </row>
    <row r="11" spans="1:16" ht="27" customHeight="1">
      <c r="A11" s="13" t="s">
        <v>486</v>
      </c>
      <c r="B11" s="12">
        <v>4</v>
      </c>
      <c r="C11" s="13"/>
      <c r="D11" s="13"/>
      <c r="E11" s="13"/>
      <c r="F11" s="13"/>
      <c r="G11" s="13"/>
      <c r="H11" s="13"/>
      <c r="I11" s="13" t="s">
        <v>487</v>
      </c>
      <c r="J11" s="12">
        <v>15</v>
      </c>
      <c r="K11" s="13"/>
      <c r="L11" s="13"/>
      <c r="M11" s="13"/>
      <c r="N11" s="13"/>
      <c r="O11" s="13"/>
      <c r="P11" s="13"/>
    </row>
    <row r="12" spans="1:16" ht="27" customHeight="1">
      <c r="A12" s="14" t="s">
        <v>488</v>
      </c>
      <c r="B12" s="12">
        <v>5</v>
      </c>
      <c r="C12" s="12"/>
      <c r="D12" s="12"/>
      <c r="E12" s="12"/>
      <c r="F12" s="12"/>
      <c r="G12" s="12"/>
      <c r="H12" s="13"/>
      <c r="I12" s="13" t="s">
        <v>489</v>
      </c>
      <c r="J12" s="12">
        <v>16</v>
      </c>
      <c r="K12" s="13"/>
      <c r="L12" s="13"/>
      <c r="M12" s="13"/>
      <c r="N12" s="13"/>
      <c r="O12" s="13"/>
      <c r="P12" s="13"/>
    </row>
    <row r="13" spans="1:16" ht="27" customHeight="1">
      <c r="A13" s="14" t="s">
        <v>490</v>
      </c>
      <c r="B13" s="12">
        <v>6</v>
      </c>
      <c r="C13" s="12"/>
      <c r="D13" s="12"/>
      <c r="E13" s="12"/>
      <c r="F13" s="12"/>
      <c r="G13" s="12"/>
      <c r="H13" s="13"/>
      <c r="I13" s="14" t="s">
        <v>491</v>
      </c>
      <c r="J13" s="12">
        <v>17</v>
      </c>
      <c r="K13" s="12"/>
      <c r="L13" s="12"/>
      <c r="M13" s="12" t="s">
        <v>492</v>
      </c>
      <c r="N13" s="12"/>
      <c r="O13" s="12"/>
      <c r="P13" s="12" t="s">
        <v>492</v>
      </c>
    </row>
    <row r="14" spans="1:16" ht="27" customHeight="1">
      <c r="A14" s="15"/>
      <c r="B14" s="12">
        <v>7</v>
      </c>
      <c r="C14" s="15"/>
      <c r="D14" s="15"/>
      <c r="E14" s="15"/>
      <c r="F14" s="15"/>
      <c r="G14" s="15"/>
      <c r="H14" s="15"/>
      <c r="I14" s="13" t="s">
        <v>493</v>
      </c>
      <c r="J14" s="12">
        <v>18</v>
      </c>
      <c r="K14" s="13"/>
      <c r="L14" s="13"/>
      <c r="M14" s="13"/>
      <c r="N14" s="13"/>
      <c r="O14" s="13"/>
      <c r="P14" s="13"/>
    </row>
    <row r="15" spans="1:16" ht="31.5" customHeight="1">
      <c r="A15" s="12"/>
      <c r="B15" s="12">
        <v>8</v>
      </c>
      <c r="C15" s="12"/>
      <c r="D15" s="12"/>
      <c r="E15" s="12"/>
      <c r="F15" s="12"/>
      <c r="G15" s="12"/>
      <c r="H15" s="13"/>
      <c r="I15" s="13"/>
      <c r="J15" s="12">
        <v>19</v>
      </c>
      <c r="K15" s="13"/>
      <c r="L15" s="13"/>
      <c r="M15" s="13"/>
      <c r="N15" s="13"/>
      <c r="O15" s="13"/>
      <c r="P15" s="13"/>
    </row>
    <row r="16" spans="1:16" ht="27" customHeight="1">
      <c r="A16" s="12" t="s">
        <v>494</v>
      </c>
      <c r="B16" s="12">
        <v>9</v>
      </c>
      <c r="C16" s="12"/>
      <c r="D16" s="12"/>
      <c r="E16" s="12"/>
      <c r="F16" s="12"/>
      <c r="G16" s="12"/>
      <c r="H16" s="13"/>
      <c r="I16" s="12" t="s">
        <v>495</v>
      </c>
      <c r="J16" s="12">
        <v>20</v>
      </c>
      <c r="K16" s="12"/>
      <c r="L16" s="12"/>
      <c r="M16" s="12"/>
      <c r="N16" s="13"/>
      <c r="O16" s="13"/>
      <c r="P16" s="13"/>
    </row>
    <row r="17" spans="1:16" ht="27" customHeight="1">
      <c r="A17" s="14" t="s">
        <v>496</v>
      </c>
      <c r="B17" s="12">
        <v>10</v>
      </c>
      <c r="C17" s="13"/>
      <c r="D17" s="13"/>
      <c r="E17" s="13"/>
      <c r="F17" s="13"/>
      <c r="G17" s="13"/>
      <c r="H17" s="13"/>
      <c r="I17" s="13" t="s">
        <v>497</v>
      </c>
      <c r="J17" s="12">
        <v>21</v>
      </c>
      <c r="K17" s="13"/>
      <c r="L17" s="13"/>
      <c r="M17" s="13"/>
      <c r="N17" s="12"/>
      <c r="O17" s="12"/>
      <c r="P17" s="12"/>
    </row>
    <row r="18" spans="1:16" ht="27.75" customHeight="1">
      <c r="A18" s="12" t="s">
        <v>498</v>
      </c>
      <c r="B18" s="12">
        <v>11</v>
      </c>
      <c r="C18" s="12"/>
      <c r="D18" s="12"/>
      <c r="E18" s="12"/>
      <c r="F18" s="12"/>
      <c r="G18" s="12"/>
      <c r="H18" s="13"/>
      <c r="I18" s="12" t="s">
        <v>499</v>
      </c>
      <c r="J18" s="12">
        <v>22</v>
      </c>
      <c r="K18" s="12"/>
      <c r="L18" s="12"/>
      <c r="M18" s="12"/>
      <c r="N18" s="12"/>
      <c r="O18" s="12"/>
      <c r="P18" s="13"/>
    </row>
    <row r="19" spans="1:16" ht="30.75" customHeight="1">
      <c r="A19" s="16" t="s">
        <v>500</v>
      </c>
      <c r="B19" s="17"/>
      <c r="C19" s="16"/>
      <c r="D19" s="16"/>
      <c r="E19" s="16"/>
      <c r="F19" s="18"/>
      <c r="G19" s="18"/>
      <c r="H19" s="18"/>
      <c r="I19" s="18"/>
      <c r="J19" s="17"/>
      <c r="K19" s="18"/>
      <c r="L19" s="18"/>
      <c r="M19" s="18"/>
      <c r="N19" s="18"/>
      <c r="O19" s="18"/>
      <c r="P19" s="18"/>
    </row>
  </sheetData>
  <sheetProtection selectLockedCells="1"/>
  <mergeCells count="11">
    <mergeCell ref="A2:P2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 horizontalCentered="1"/>
  <pageMargins left="0.24" right="0.31" top="0.3" bottom="0.35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2016-06-07T02:22:44Z</cp:lastPrinted>
  <dcterms:created xsi:type="dcterms:W3CDTF">2016-05-13T09:18:25Z</dcterms:created>
  <dcterms:modified xsi:type="dcterms:W3CDTF">2016-08-31T00:24:28Z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