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71" activeTab="2"/>
  </bookViews>
  <sheets>
    <sheet name="一般公共预算收入" sheetId="1" r:id="rId1"/>
    <sheet name="一般公共预算收支平衡" sheetId="2" r:id="rId2"/>
    <sheet name="一般公共预算支出" sheetId="3" r:id="rId3"/>
    <sheet name="一般公共预算支出2" sheetId="4" r:id="rId4"/>
    <sheet name="政府性基金收入" sheetId="5" r:id="rId5"/>
    <sheet name="政府性基金收支平衡" sheetId="6" r:id="rId6"/>
    <sheet name="政府性基金支出" sheetId="7" r:id="rId7"/>
    <sheet name="社会保险基金预算" sheetId="8" r:id="rId8"/>
    <sheet name="国有资本经营预算" sheetId="9" r:id="rId9"/>
  </sheets>
  <definedNames>
    <definedName name="_xlfn.IFERROR" hidden="1">#NAME?</definedName>
    <definedName name="_xlnm.Print_Titles" localSheetId="0">'一般公共预算收入'!$1:$4</definedName>
    <definedName name="_xlnm.Print_Titles" localSheetId="1">'一般公共预算收支平衡'!$1:$5</definedName>
    <definedName name="_xlnm.Print_Titles" localSheetId="2">'一般公共预算支出'!$1:$4</definedName>
    <definedName name="_xlnm.Print_Titles" localSheetId="3">'一般公共预算支出2'!$A:$A,'一般公共预算支出2'!$1:$4</definedName>
    <definedName name="_xlnm.Print_Titles" localSheetId="4">'政府性基金收入'!$1:$5</definedName>
    <definedName name="_xlnm.Print_Titles" localSheetId="5">'政府性基金收支平衡'!$1:$5</definedName>
    <definedName name="_xlnm.Print_Titles" localSheetId="6">'政府性基金支出'!$1:$4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<sst xmlns="http://schemas.openxmlformats.org/spreadsheetml/2006/main" count="810" uniqueCount="600">
  <si>
    <t>表一</t>
  </si>
  <si>
    <t>2017年一般公共预算收入表</t>
  </si>
  <si>
    <t>单位：万元</t>
  </si>
  <si>
    <t>项目</t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</si>
  <si>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</si>
  <si>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</si>
  <si>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</si>
  <si>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</si>
  <si>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</si>
  <si>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</si>
  <si>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</si>
  <si>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</si>
  <si>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</si>
  <si>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</si>
  <si>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</si>
  <si>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</si>
  <si>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</si>
  <si>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</si>
  <si>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</si>
  <si>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</si>
  <si>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</si>
  <si>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</si>
  <si>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</si>
  <si>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</si>
  <si>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</si>
  <si>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</si>
  <si>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</si>
  <si>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</si>
  <si>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</si>
  <si>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</si>
  <si>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</si>
  <si>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</si>
  <si>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</si>
  <si>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</si>
  <si>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 xml:space="preserve"> </t>
  </si>
  <si>
    <t>表二</t>
  </si>
  <si>
    <t>2017年一般公共预算收支平衡表</t>
  </si>
  <si>
    <t>收入</t>
  </si>
  <si>
    <t>支出</t>
  </si>
  <si>
    <t>上年决算
（执行)数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</si>
  <si>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</si>
  <si>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</si>
  <si>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</si>
  <si>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</si>
  <si>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</si>
  <si>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</si>
  <si>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</si>
  <si>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</si>
  <si>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</si>
  <si>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</si>
  <si>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</si>
  <si>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</si>
  <si>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</si>
  <si>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</si>
  <si>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</si>
  <si>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</si>
  <si>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</si>
  <si>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</si>
  <si>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</si>
  <si>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</si>
  <si>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</si>
  <si>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</si>
  <si>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</si>
  <si>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</si>
  <si>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</si>
  <si>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</si>
  <si>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</si>
  <si>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</si>
  <si>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</si>
  <si>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</si>
  <si>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</si>
  <si>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</si>
  <si>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</si>
  <si>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</si>
  <si>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</si>
  <si>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</si>
  <si>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</si>
  <si>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</si>
  <si>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</si>
  <si>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</si>
  <si>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</si>
  <si>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</si>
  <si>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</si>
  <si>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</si>
  <si>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</si>
  <si>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</si>
  <si>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</si>
  <si>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</si>
  <si>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</si>
  <si>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</si>
  <si>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</si>
  <si>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</si>
  <si>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</si>
  <si>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</si>
  <si>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</si>
  <si>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</si>
  <si>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</si>
  <si>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</si>
  <si>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</si>
  <si>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</si>
  <si>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</si>
  <si>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</si>
  <si>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</si>
  <si>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</si>
  <si>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</si>
  <si>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</si>
  <si>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 xml:space="preserve">  年终结余</t>
  </si>
  <si>
    <t xml:space="preserve">    从其他资金调入</t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</si>
  <si>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</si>
  <si>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</si>
  <si>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</si>
  <si>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</si>
  <si>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</si>
  <si>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</si>
  <si>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</si>
  <si>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</si>
  <si>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表三</t>
  </si>
  <si>
    <t>2017年一般公共预算支出功能分类情况表</t>
  </si>
  <si>
    <t>合计</t>
  </si>
  <si>
    <t>县本级财力安排</t>
  </si>
  <si>
    <t>一般转移支付中具有专项用途的安排</t>
  </si>
  <si>
    <t>专项转移支付收入安排</t>
  </si>
  <si>
    <t>动用上年结余安排</t>
  </si>
  <si>
    <t>调入资金</t>
  </si>
  <si>
    <t>政府债务资金</t>
  </si>
  <si>
    <t>其他资金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</si>
  <si>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</si>
  <si>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</si>
  <si>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</si>
  <si>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</si>
  <si>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</si>
  <si>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</si>
  <si>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</si>
  <si>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</si>
  <si>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</si>
  <si>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</si>
  <si>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</si>
  <si>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</si>
  <si>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</si>
  <si>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</si>
  <si>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</si>
  <si>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</si>
  <si>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</si>
  <si>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</si>
  <si>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</si>
  <si>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</si>
  <si>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</si>
  <si>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</si>
  <si>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</si>
  <si>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</si>
  <si>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</si>
  <si>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</si>
  <si>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</si>
  <si>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</si>
  <si>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</si>
  <si>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</si>
  <si>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</si>
  <si>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</si>
  <si>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</si>
  <si>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</si>
  <si>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</si>
  <si>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</si>
  <si>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</si>
  <si>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</si>
  <si>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</si>
  <si>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</si>
  <si>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</si>
  <si>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</si>
  <si>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</si>
  <si>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</si>
  <si>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</si>
  <si>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</si>
  <si>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</si>
  <si>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</si>
  <si>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</si>
  <si>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</si>
  <si>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</si>
  <si>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</si>
  <si>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</si>
  <si>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</si>
  <si>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</si>
  <si>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</si>
  <si>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</si>
  <si>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</si>
  <si>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</si>
  <si>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</si>
  <si>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</si>
  <si>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</si>
  <si>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</si>
  <si>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</si>
  <si>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</si>
  <si>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</si>
  <si>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</si>
  <si>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</si>
  <si>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</si>
  <si>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</si>
  <si>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</si>
  <si>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</si>
  <si>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</si>
  <si>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</si>
  <si>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</si>
  <si>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</si>
  <si>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</si>
  <si>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</si>
  <si>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</si>
  <si>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</si>
  <si>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</si>
  <si>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</si>
  <si>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</si>
  <si>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</si>
  <si>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</si>
  <si>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</si>
  <si>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</si>
  <si>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</si>
  <si>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</si>
  <si>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</si>
  <si>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</si>
  <si>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</si>
  <si>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</si>
  <si>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</si>
  <si>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财政对基本养老保险基金的救助</t>
  </si>
  <si>
    <t xml:space="preserve">    财政对其他社会保险基金的救助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</si>
  <si>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</si>
  <si>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</si>
  <si>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</si>
  <si>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</si>
  <si>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</si>
  <si>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</si>
  <si>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</si>
  <si>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</si>
  <si>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</si>
  <si>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</si>
  <si>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</si>
  <si>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</si>
  <si>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</si>
  <si>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</si>
  <si>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</si>
  <si>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</si>
  <si>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</si>
  <si>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</si>
  <si>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</si>
  <si>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</si>
  <si>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</si>
  <si>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</si>
  <si>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</si>
  <si>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</si>
  <si>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</si>
  <si>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</si>
  <si>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</si>
  <si>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</si>
  <si>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</si>
  <si>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</si>
  <si>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</si>
  <si>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</si>
  <si>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</si>
  <si>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</si>
  <si>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</si>
  <si>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</si>
  <si>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</si>
  <si>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</si>
  <si>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</si>
  <si>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</si>
  <si>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</si>
  <si>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</si>
  <si>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</si>
  <si>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</si>
  <si>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</si>
  <si>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</si>
  <si>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</si>
  <si>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</si>
  <si>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</si>
  <si>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</si>
  <si>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</si>
  <si>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</si>
  <si>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</si>
  <si>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</si>
  <si>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</si>
  <si>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</si>
  <si>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</si>
  <si>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</si>
  <si>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</si>
  <si>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</si>
  <si>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</si>
  <si>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</si>
  <si>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</si>
  <si>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</si>
  <si>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</si>
  <si>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</si>
  <si>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</si>
  <si>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</si>
  <si>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</si>
  <si>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</si>
  <si>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</si>
  <si>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</si>
  <si>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</si>
  <si>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</si>
  <si>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</si>
  <si>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医疗卫生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</si>
  <si>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</si>
  <si>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</si>
  <si>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</si>
  <si>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</si>
  <si>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</si>
  <si>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</si>
  <si>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</si>
  <si>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</si>
  <si>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</si>
  <si>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</si>
  <si>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</si>
  <si>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</si>
  <si>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</si>
  <si>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</si>
  <si>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</si>
  <si>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</si>
  <si>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</si>
  <si>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</si>
  <si>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</si>
  <si>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二十二、债务付息支出</t>
  </si>
  <si>
    <t xml:space="preserve">      地方政府一般债务付息支出</t>
  </si>
  <si>
    <t>二十三、债务发行费用支出</t>
  </si>
  <si>
    <t>二十四、其他支出</t>
  </si>
  <si>
    <t xml:space="preserve">      年初预留</t>
  </si>
  <si>
    <t>支出合计</t>
  </si>
  <si>
    <t>表四</t>
  </si>
  <si>
    <t>2017年一般公共预算支出经济分类情况表</t>
  </si>
  <si>
    <t>单位:万元</t>
  </si>
  <si>
    <t>总计</t>
  </si>
  <si>
    <t>工资福利支出</t>
  </si>
  <si>
    <t>商品和服务支出</t>
  </si>
  <si>
    <t>对个人和家庭的补助</t>
  </si>
  <si>
    <t>对企事业单位的补贴</t>
  </si>
  <si>
    <t>转移性
支出</t>
  </si>
  <si>
    <t>债务利息支出</t>
  </si>
  <si>
    <t>基本建设支出</t>
  </si>
  <si>
    <t>其他资本性支出</t>
  </si>
  <si>
    <t>其他支出</t>
  </si>
  <si>
    <t>一、一般公共服务支出</t>
  </si>
  <si>
    <t>表五</t>
  </si>
  <si>
    <t>2017年政府性基金预算收入表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</si>
  <si>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</si>
  <si>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</si>
  <si>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</si>
  <si>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</si>
  <si>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</si>
  <si>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</si>
  <si>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</si>
  <si>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</si>
  <si>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</si>
  <si>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</si>
  <si>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</si>
  <si>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</si>
  <si>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</si>
  <si>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</si>
  <si>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</si>
  <si>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</si>
  <si>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</si>
  <si>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</si>
  <si>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</si>
  <si>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</si>
  <si>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表六</t>
  </si>
  <si>
    <t>2017年政府性基金预算收支平衡表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</si>
  <si>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</si>
  <si>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</si>
  <si>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</si>
  <si>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</si>
  <si>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</si>
  <si>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</si>
  <si>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</si>
  <si>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</si>
  <si>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</si>
  <si>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土地出让价款收入</t>
  </si>
  <si>
    <t xml:space="preserve">      基础设施建设和经济发展</t>
  </si>
  <si>
    <t xml:space="preserve">  补缴的土地价款</t>
  </si>
  <si>
    <t xml:space="preserve">      其他大中型水库移民后期扶持基金支出</t>
  </si>
  <si>
    <t xml:space="preserve">  划拨土地收入</t>
  </si>
  <si>
    <t xml:space="preserve">    小型水库移民扶助基金及对应专项债务收入安排的支出</t>
  </si>
  <si>
    <t xml:space="preserve">  缴纳新增建设用地土地有偿使用费</t>
  </si>
  <si>
    <t xml:space="preserve">  其他土地出让收入</t>
  </si>
  <si>
    <t xml:space="preserve">      其他小型水库移民扶助基金支出</t>
  </si>
  <si>
    <t>三、节能环保支出</t>
  </si>
  <si>
    <t xml:space="preserve">  福利彩票公益金收入</t>
  </si>
  <si>
    <t xml:space="preserve">    可再生能源电价附加收入安排的支出</t>
  </si>
  <si>
    <t xml:space="preserve">  体育彩票公益金收入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</si>
  <si>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</si>
  <si>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</si>
  <si>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</si>
  <si>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</si>
  <si>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南水北调工程建设资金</t>
  </si>
  <si>
    <t xml:space="preserve">      其他废弃电器电子产品处理基金支出</t>
  </si>
  <si>
    <t xml:space="preserve">  三峡工程后续工作资金</t>
  </si>
  <si>
    <t>四、城乡社区支出</t>
  </si>
  <si>
    <t xml:space="preserve">  省级重大水利工程建设资金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</si>
  <si>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</si>
  <si>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</si>
  <si>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</si>
  <si>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</si>
  <si>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</si>
  <si>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</si>
  <si>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</si>
  <si>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</si>
  <si>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</si>
  <si>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</si>
  <si>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</si>
  <si>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</si>
  <si>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</si>
  <si>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</si>
  <si>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</si>
  <si>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</si>
  <si>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</si>
  <si>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</si>
  <si>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</si>
  <si>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</si>
  <si>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</si>
  <si>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</si>
  <si>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</si>
  <si>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</si>
  <si>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</si>
  <si>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</si>
  <si>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</si>
  <si>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</si>
  <si>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</si>
  <si>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</si>
  <si>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</si>
  <si>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</si>
  <si>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</si>
  <si>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</si>
  <si>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</si>
  <si>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</si>
  <si>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</si>
  <si>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</si>
  <si>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</si>
  <si>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</si>
  <si>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</si>
  <si>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</si>
  <si>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</si>
  <si>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</si>
  <si>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</si>
  <si>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</si>
  <si>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</si>
  <si>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</si>
  <si>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</si>
  <si>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</si>
  <si>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</si>
  <si>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</si>
  <si>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</si>
  <si>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</si>
  <si>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</si>
  <si>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</si>
  <si>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</si>
  <si>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</si>
  <si>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</si>
  <si>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</si>
  <si>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</si>
  <si>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</si>
  <si>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</si>
  <si>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</si>
  <si>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</si>
  <si>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</si>
  <si>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</si>
  <si>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</si>
  <si>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</si>
  <si>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</si>
  <si>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</si>
  <si>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</si>
  <si>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</si>
  <si>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</si>
  <si>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</si>
  <si>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</si>
  <si>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</si>
  <si>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</si>
  <si>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</si>
  <si>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</si>
  <si>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</si>
  <si>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</si>
  <si>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</si>
  <si>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</si>
  <si>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</si>
  <si>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</si>
  <si>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</si>
  <si>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</si>
  <si>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</si>
  <si>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</si>
  <si>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</si>
  <si>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</si>
  <si>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</si>
  <si>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</si>
  <si>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</si>
  <si>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</si>
  <si>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</si>
  <si>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</si>
  <si>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</si>
  <si>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</si>
  <si>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</si>
  <si>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</si>
  <si>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</si>
  <si>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</si>
  <si>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</si>
  <si>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</si>
  <si>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</si>
  <si>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</si>
  <si>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</si>
  <si>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</si>
  <si>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</si>
  <si>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</si>
  <si>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</si>
  <si>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</si>
  <si>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</si>
  <si>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</si>
  <si>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</si>
  <si>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</si>
  <si>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</si>
  <si>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</si>
  <si>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</si>
  <si>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</si>
  <si>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</si>
  <si>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</si>
  <si>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</si>
  <si>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</si>
  <si>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</si>
  <si>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</si>
  <si>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</si>
  <si>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</si>
  <si>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</si>
  <si>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</si>
  <si>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</si>
  <si>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</si>
  <si>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</si>
  <si>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</si>
  <si>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</si>
  <si>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</si>
  <si>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</si>
  <si>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</si>
  <si>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</si>
  <si>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</si>
  <si>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</si>
  <si>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</si>
  <si>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</si>
  <si>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表七</t>
  </si>
  <si>
    <t>2017年政府性基金预算支出分类情况表</t>
  </si>
  <si>
    <t>当年预算收入安排</t>
  </si>
  <si>
    <t>转移支付收入安排</t>
  </si>
  <si>
    <t>上年结余</t>
  </si>
  <si>
    <t>表八</t>
  </si>
  <si>
    <t>2017年社会保险基金预算收支平衡表</t>
  </si>
  <si>
    <t>单位：</t>
  </si>
  <si>
    <t>万元</t>
  </si>
  <si>
    <t>项        目</t>
  </si>
  <si>
    <t>企业职工基本养老保险基金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</si>
  <si>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</si>
  <si>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</si>
  <si>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</si>
  <si>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</si>
  <si>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</si>
  <si>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</si>
  <si>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</si>
  <si>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</si>
  <si>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</si>
  <si>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2、投资收益</t>
  </si>
  <si>
    <t xml:space="preserve">           3、财政补贴收入</t>
  </si>
  <si>
    <t xml:space="preserve">           4、其他收入</t>
  </si>
  <si>
    <t xml:space="preserve">           5、转移收入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</si>
  <si>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</si>
  <si>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</si>
  <si>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</si>
  <si>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</si>
  <si>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</si>
  <si>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</si>
  <si>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t>表九</t>
  </si>
  <si>
    <t xml:space="preserve">                                                                      国有资本经营预算收支表</t>
  </si>
  <si>
    <t>填报单位：</t>
  </si>
  <si>
    <r>
      <t>收</t>
    </r>
    <r>
      <rPr>
        <b/>
        <sz val="14"/>
        <rFont val="宋体"/>
        <family val="0"/>
      </rPr>
      <t xml:space="preserve">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</si>
  <si>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 xml:space="preserve">          </t>
    </r>
    <r>
      <rPr>
        <b/>
        <sz val="14"/>
        <rFont val="宋体"/>
        <family val="0"/>
      </rPr>
      <t>出</t>
    </r>
  </si>
  <si>
    <r>
      <t>项</t>
    </r>
    <r>
      <rPr>
        <b/>
        <sz val="14"/>
        <rFont val="宋体"/>
        <family val="0"/>
      </rPr>
      <t xml:space="preserve">        </t>
    </r>
    <r>
      <rPr>
        <b/>
        <sz val="14"/>
        <rFont val="宋体"/>
        <family val="0"/>
      </rPr>
      <t>目</t>
    </r>
  </si>
  <si>
    <t>行次</t>
  </si>
  <si>
    <t>2016年执行数</t>
  </si>
  <si>
    <t>2017年预算数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</si>
  <si>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</si>
  <si>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</si>
  <si>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</si>
  <si>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</si>
  <si>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</si>
  <si>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</si>
  <si>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</si>
  <si>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</si>
  <si>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</si>
  <si>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</si>
  <si>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</si>
  <si>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</si>
  <si>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</si>
  <si>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</si>
  <si>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</si>
  <si>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</si>
  <si>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</si>
  <si>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</si>
  <si>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</si>
  <si>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</si>
  <si>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</si>
  <si>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r>
      <t>收</t>
    </r>
    <r>
      <rPr>
        <sz val="14"/>
        <rFont val="仿宋_GB2312"/>
        <family val="3"/>
      </rPr>
      <t xml:space="preserve"> </t>
    </r>
    <r>
      <rPr>
        <sz val="14"/>
        <rFont val="仿宋_GB2312"/>
        <family val="3"/>
      </rPr>
      <t>入</t>
    </r>
    <r>
      <rPr>
        <sz val="14"/>
        <rFont val="仿宋_GB2312"/>
        <family val="3"/>
      </rPr>
      <t xml:space="preserve"> </t>
    </r>
    <r>
      <rPr>
        <sz val="14"/>
        <rFont val="仿宋_GB2312"/>
        <family val="3"/>
      </rPr>
      <t>总</t>
    </r>
    <r>
      <rPr>
        <sz val="14"/>
        <rFont val="仿宋_GB2312"/>
        <family val="3"/>
      </rPr>
      <t xml:space="preserve"> </t>
    </r>
    <r>
      <rPr>
        <sz val="14"/>
        <rFont val="仿宋_GB2312"/>
        <family val="3"/>
      </rPr>
      <t>计</t>
    </r>
  </si>
  <si>
    <r>
      <t>支</t>
    </r>
    <r>
      <rPr>
        <sz val="14"/>
        <rFont val="仿宋_GB2312"/>
        <family val="3"/>
      </rPr>
      <t xml:space="preserve"> </t>
    </r>
    <r>
      <rPr>
        <sz val="14"/>
        <rFont val="仿宋_GB2312"/>
        <family val="3"/>
      </rPr>
      <t>出</t>
    </r>
    <r>
      <rPr>
        <sz val="14"/>
        <rFont val="仿宋_GB2312"/>
        <family val="3"/>
      </rPr>
      <t xml:space="preserve"> </t>
    </r>
    <r>
      <rPr>
        <sz val="14"/>
        <rFont val="仿宋_GB2312"/>
        <family val="3"/>
      </rPr>
      <t>总</t>
    </r>
    <r>
      <rPr>
        <sz val="14"/>
        <rFont val="仿宋_GB2312"/>
        <family val="3"/>
      </rPr>
      <t xml:space="preserve"> </t>
    </r>
    <r>
      <rPr>
        <sz val="14"/>
        <rFont val="仿宋_GB2312"/>
        <family val="3"/>
      </rPr>
      <t>计</t>
    </r>
  </si>
  <si>
    <t>注: 以上项目以2017年政府收支科目为准。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</si>
</sst>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;\-#,##0.00;;"/>
    <numFmt numFmtId="178" formatCode="0_ "/>
    <numFmt numFmtId="179" formatCode="0.0_ "/>
    <numFmt numFmtId="180" formatCode="#,##0_ ;[Red]\-#,##0\ "/>
  </numFmts>
  <fonts count="31">
    <font>
      <sz val="12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宋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name val="黑体"/>
      <family val="3"/>
    </font>
    <font>
      <sz val="14"/>
      <color indexed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28" fillId="10" borderId="6" applyNumberFormat="0" applyAlignment="0" applyProtection="0"/>
    <xf numFmtId="0" fontId="20" fillId="10" borderId="1" applyNumberFormat="0" applyAlignment="0" applyProtection="0"/>
    <xf numFmtId="0" fontId="15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0" fillId="0" borderId="0">
      <alignment/>
      <protection/>
    </xf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21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24" borderId="19" xfId="0" applyNumberFormat="1" applyFont="1" applyFill="1" applyBorder="1" applyAlignment="1" applyProtection="1">
      <alignment vertical="center"/>
      <protection/>
    </xf>
    <xf numFmtId="0" fontId="5" fillId="24" borderId="20" xfId="0" applyNumberFormat="1" applyFont="1" applyFill="1" applyBorder="1" applyAlignment="1" applyProtection="1">
      <alignment vertical="center"/>
      <protection/>
    </xf>
    <xf numFmtId="0" fontId="1" fillId="24" borderId="20" xfId="0" applyNumberFormat="1" applyFont="1" applyFill="1" applyBorder="1" applyAlignment="1" applyProtection="1">
      <alignment/>
      <protection/>
    </xf>
    <xf numFmtId="0" fontId="6" fillId="24" borderId="21" xfId="0" applyNumberFormat="1" applyFont="1" applyFill="1" applyBorder="1" applyAlignment="1" applyProtection="1">
      <alignment horizontal="center" vertical="center"/>
      <protection/>
    </xf>
    <xf numFmtId="0" fontId="6" fillId="24" borderId="22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23" xfId="0" applyNumberFormat="1" applyFont="1" applyFill="1" applyBorder="1" applyAlignment="1" applyProtection="1">
      <alignment horizontal="center" vertical="center" wrapText="1"/>
      <protection/>
    </xf>
    <xf numFmtId="0" fontId="6" fillId="24" borderId="21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 applyProtection="1">
      <alignment horizontal="center" vertical="center"/>
      <protection/>
    </xf>
    <xf numFmtId="0" fontId="7" fillId="24" borderId="18" xfId="0" applyNumberFormat="1" applyFont="1" applyFill="1" applyBorder="1" applyAlignment="1" applyProtection="1">
      <alignment horizontal="center" vertical="center" wrapText="1"/>
      <protection/>
    </xf>
    <xf numFmtId="0" fontId="5" fillId="24" borderId="18" xfId="0" applyNumberFormat="1" applyFont="1" applyFill="1" applyBorder="1" applyAlignment="1" applyProtection="1">
      <alignment horizontal="left" vertical="center"/>
      <protection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0" fontId="5" fillId="24" borderId="18" xfId="0" applyNumberFormat="1" applyFont="1" applyFill="1" applyBorder="1" applyAlignment="1" applyProtection="1">
      <alignment vertical="center"/>
      <protection/>
    </xf>
    <xf numFmtId="0" fontId="5" fillId="24" borderId="18" xfId="0" applyNumberFormat="1" applyFont="1" applyFill="1" applyBorder="1" applyAlignment="1" applyProtection="1">
      <alignment horizontal="left" vertical="center" wrapText="1"/>
      <protection/>
    </xf>
    <xf numFmtId="0" fontId="5" fillId="24" borderId="19" xfId="0" applyNumberFormat="1" applyFont="1" applyFill="1" applyBorder="1" applyAlignment="1" applyProtection="1">
      <alignment horizontal="right" vertical="center"/>
      <protection/>
    </xf>
    <xf numFmtId="0" fontId="5" fillId="24" borderId="20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5" fillId="24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3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vertical="center"/>
      <protection/>
    </xf>
    <xf numFmtId="1" fontId="1" fillId="0" borderId="18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9" fontId="1" fillId="0" borderId="18" xfId="25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78" fontId="1" fillId="0" borderId="18" xfId="0" applyNumberFormat="1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178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right" vertical="center"/>
      <protection locked="0"/>
    </xf>
    <xf numFmtId="179" fontId="1" fillId="0" borderId="10" xfId="0" applyNumberFormat="1" applyFont="1" applyFill="1" applyBorder="1" applyAlignment="1" applyProtection="1">
      <alignment horizontal="left" vertical="center"/>
      <protection/>
    </xf>
    <xf numFmtId="178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180" fontId="1" fillId="0" borderId="18" xfId="0" applyNumberFormat="1" applyFont="1" applyFill="1" applyBorder="1" applyAlignment="1" applyProtection="1">
      <alignment vertical="center"/>
      <protection/>
    </xf>
    <xf numFmtId="1" fontId="8" fillId="0" borderId="18" xfId="0" applyNumberFormat="1" applyFont="1" applyFill="1" applyBorder="1" applyAlignment="1" applyProtection="1">
      <alignment vertical="center"/>
      <protection/>
    </xf>
    <xf numFmtId="1" fontId="1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vertical="center"/>
    </xf>
    <xf numFmtId="9" fontId="1" fillId="0" borderId="18" xfId="25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zoomScale="85" zoomScaleNormal="85" workbookViewId="0" topLeftCell="A1">
      <pane ySplit="4" topLeftCell="BM5" activePane="bottomLeft" state="frozen"/>
      <selection pane="bottomLeft" activeCell="R9" sqref="R9"/>
    </sheetView>
  </sheetViews>
  <sheetFormatPr defaultColWidth="9.00390625" defaultRowHeight="14.25"/>
  <cols>
    <col min="1" max="1" width="56.75390625" style="112" customWidth="1"/>
    <col min="2" max="4" width="30.625" style="112" customWidth="1"/>
    <col min="5" max="16384" width="9.00390625" style="112" customWidth="1"/>
  </cols>
  <sheetData>
    <row r="1" ht="18.75">
      <c r="A1" s="109" t="s">
        <v>0</v>
      </c>
    </row>
    <row r="2" spans="1:4" s="108" customFormat="1" ht="28.5">
      <c r="A2" s="113" t="s">
        <v>1</v>
      </c>
      <c r="B2" s="113"/>
      <c r="C2" s="113"/>
      <c r="D2" s="113"/>
    </row>
    <row r="3" s="109" customFormat="1" ht="18.75">
      <c r="D3" s="114" t="s">
        <v>2</v>
      </c>
    </row>
    <row r="4" spans="1:4" s="110" customFormat="1" ht="18.75">
      <c r="A4" s="115" t="s">
        <v>3</v>
      </c>
      <c r="B4" s="116" t="s">
        <v>4</v>
      </c>
      <c r="C4" s="115" t="s">
        <v>5</v>
      </c>
      <c r="D4" s="115" t="s">
        <v>6</v>
      </c>
    </row>
    <row r="5" spans="1:4" s="109" customFormat="1" ht="18.75">
      <c r="A5" s="117" t="s">
        <v>7</v>
      </c>
      <c r="B5" s="117">
        <f>SUM(B6:B21)</f>
        <v>26677</v>
      </c>
      <c r="C5" s="117">
        <f>SUM(C6:C21)</f>
        <v>22642</v>
      </c>
      <c r="D5" s="118">
        <f>C6/B6*100%</f>
        <v>1.2838196286472148</v>
      </c>
    </row>
    <row r="6" spans="1:4" s="109" customFormat="1" ht="18.75">
      <c r="A6" s="117" t="s">
        <v>8</v>
      </c>
      <c r="B6" s="72">
        <v>9425</v>
      </c>
      <c r="C6" s="72">
        <v>12100</v>
      </c>
      <c r="D6" s="118">
        <f>C6/B6*100%</f>
        <v>1.2838196286472148</v>
      </c>
    </row>
    <row r="7" spans="1:4" s="109" customFormat="1" ht="18.75">
      <c r="A7" s="117" t="s">
        <v>9</v>
      </c>
      <c r="B7" s="72">
        <v>5215</v>
      </c>
      <c r="C7" s="72">
        <v>0</v>
      </c>
      <c r="D7" s="118">
        <f aca="true" t="shared" si="0" ref="D7:D13">C8/B8*100%</f>
        <v>1.1288220551378445</v>
      </c>
    </row>
    <row r="8" spans="1:4" s="109" customFormat="1" ht="18.75">
      <c r="A8" s="117" t="s">
        <v>10</v>
      </c>
      <c r="B8" s="72">
        <v>1995</v>
      </c>
      <c r="C8" s="72">
        <v>2252</v>
      </c>
      <c r="D8" s="118">
        <f>C8/B8*100%</f>
        <v>1.1288220551378445</v>
      </c>
    </row>
    <row r="9" spans="1:4" s="109" customFormat="1" ht="18.75">
      <c r="A9" s="117" t="s">
        <v>11</v>
      </c>
      <c r="B9" s="72">
        <v>0</v>
      </c>
      <c r="C9" s="72"/>
      <c r="D9" s="118">
        <f t="shared" si="0"/>
        <v>1.0161662817551964</v>
      </c>
    </row>
    <row r="10" spans="1:4" s="109" customFormat="1" ht="18.75">
      <c r="A10" s="117" t="s">
        <v>12</v>
      </c>
      <c r="B10" s="72">
        <v>433</v>
      </c>
      <c r="C10" s="72">
        <v>440</v>
      </c>
      <c r="D10" s="118">
        <f t="shared" si="0"/>
        <v>1.4563106796116505</v>
      </c>
    </row>
    <row r="11" spans="1:4" s="109" customFormat="1" ht="18.75">
      <c r="A11" s="117" t="s">
        <v>13</v>
      </c>
      <c r="B11" s="72">
        <v>515</v>
      </c>
      <c r="C11" s="72">
        <v>750</v>
      </c>
      <c r="D11" s="118">
        <f t="shared" si="0"/>
        <v>0.38876889848812096</v>
      </c>
    </row>
    <row r="12" spans="1:4" s="109" customFormat="1" ht="18.75">
      <c r="A12" s="117" t="s">
        <v>14</v>
      </c>
      <c r="B12" s="72">
        <v>2315</v>
      </c>
      <c r="C12" s="72">
        <v>900</v>
      </c>
      <c r="D12" s="118">
        <f t="shared" si="0"/>
        <v>0.7978723404255319</v>
      </c>
    </row>
    <row r="13" spans="1:4" s="109" customFormat="1" ht="18.75">
      <c r="A13" s="117" t="s">
        <v>15</v>
      </c>
      <c r="B13" s="72">
        <v>1504</v>
      </c>
      <c r="C13" s="72">
        <v>1200</v>
      </c>
      <c r="D13" s="118">
        <f t="shared" si="0"/>
        <v>0.9079118028534371</v>
      </c>
    </row>
    <row r="14" spans="1:4" s="109" customFormat="1" ht="18.75">
      <c r="A14" s="117" t="s">
        <v>16</v>
      </c>
      <c r="B14" s="72">
        <v>771</v>
      </c>
      <c r="C14" s="72">
        <v>700</v>
      </c>
      <c r="D14" s="118">
        <f>_xlfn.IFERROR(C14/B14,)</f>
        <v>0.9079118028534371</v>
      </c>
    </row>
    <row r="15" spans="1:4" s="109" customFormat="1" ht="18.75">
      <c r="A15" s="117" t="s">
        <v>17</v>
      </c>
      <c r="B15" s="72">
        <v>2471</v>
      </c>
      <c r="C15" s="72">
        <v>2400</v>
      </c>
      <c r="D15" s="118">
        <f>C15/B15*100%</f>
        <v>0.971266693646297</v>
      </c>
    </row>
    <row r="16" spans="1:4" s="109" customFormat="1" ht="18.75">
      <c r="A16" s="117" t="s">
        <v>18</v>
      </c>
      <c r="B16" s="72">
        <v>297</v>
      </c>
      <c r="C16" s="72">
        <v>200</v>
      </c>
      <c r="D16" s="118">
        <f aca="true" t="shared" si="1" ref="D16:D31">C16/B16*100%</f>
        <v>0.6734006734006734</v>
      </c>
    </row>
    <row r="17" spans="1:4" s="109" customFormat="1" ht="18.75">
      <c r="A17" s="117" t="s">
        <v>19</v>
      </c>
      <c r="B17" s="72">
        <v>521</v>
      </c>
      <c r="C17" s="72">
        <v>500</v>
      </c>
      <c r="D17" s="118">
        <f t="shared" si="1"/>
        <v>0.9596928982725528</v>
      </c>
    </row>
    <row r="18" spans="1:4" s="109" customFormat="1" ht="18.75">
      <c r="A18" s="117" t="s">
        <v>20</v>
      </c>
      <c r="B18" s="72">
        <v>394</v>
      </c>
      <c r="C18" s="72">
        <v>400</v>
      </c>
      <c r="D18" s="118">
        <f>_xlfn.IFERROR(C18/B18,)</f>
        <v>1.015228426395939</v>
      </c>
    </row>
    <row r="19" spans="1:4" s="109" customFormat="1" ht="18.75">
      <c r="A19" s="117" t="s">
        <v>21</v>
      </c>
      <c r="B19" s="72">
        <v>821</v>
      </c>
      <c r="C19" s="72">
        <v>800</v>
      </c>
      <c r="D19" s="118">
        <f t="shared" si="1"/>
        <v>0.97442143727162</v>
      </c>
    </row>
    <row r="20" spans="1:4" s="109" customFormat="1" ht="18.75">
      <c r="A20" s="117" t="s">
        <v>22</v>
      </c>
      <c r="B20" s="72"/>
      <c r="C20" s="72"/>
      <c r="D20" s="118"/>
    </row>
    <row r="21" spans="1:4" s="109" customFormat="1" ht="18.75">
      <c r="A21" s="117" t="s">
        <v>23</v>
      </c>
      <c r="B21" s="72"/>
      <c r="C21" s="72"/>
      <c r="D21" s="118"/>
    </row>
    <row r="22" spans="1:4" s="109" customFormat="1" ht="18.75">
      <c r="A22" s="117" t="s">
        <v>24</v>
      </c>
      <c r="B22" s="117">
        <f>SUM(B23:B30)</f>
        <v>14394</v>
      </c>
      <c r="C22" s="117">
        <f>SUM(C23:C30)</f>
        <v>23358</v>
      </c>
      <c r="D22" s="118">
        <f t="shared" si="1"/>
        <v>1.622759483117966</v>
      </c>
    </row>
    <row r="23" spans="1:4" s="109" customFormat="1" ht="18.75">
      <c r="A23" s="117" t="s">
        <v>25</v>
      </c>
      <c r="B23" s="72">
        <v>4650</v>
      </c>
      <c r="C23" s="72">
        <v>4000</v>
      </c>
      <c r="D23" s="118">
        <f t="shared" si="1"/>
        <v>0.8602150537634409</v>
      </c>
    </row>
    <row r="24" spans="1:4" s="109" customFormat="1" ht="18.75">
      <c r="A24" s="117" t="s">
        <v>26</v>
      </c>
      <c r="B24" s="72">
        <v>2212</v>
      </c>
      <c r="C24" s="72">
        <v>2200</v>
      </c>
      <c r="D24" s="118">
        <f t="shared" si="1"/>
        <v>0.9945750452079566</v>
      </c>
    </row>
    <row r="25" spans="1:4" s="109" customFormat="1" ht="18.75">
      <c r="A25" s="117" t="s">
        <v>27</v>
      </c>
      <c r="B25" s="72">
        <v>1516</v>
      </c>
      <c r="C25" s="72">
        <v>3500</v>
      </c>
      <c r="D25" s="118">
        <f t="shared" si="1"/>
        <v>2.308707124010554</v>
      </c>
    </row>
    <row r="26" spans="1:4" s="109" customFormat="1" ht="18.75">
      <c r="A26" s="117" t="s">
        <v>28</v>
      </c>
      <c r="B26" s="72"/>
      <c r="C26" s="72"/>
      <c r="D26" s="118"/>
    </row>
    <row r="27" spans="1:4" s="109" customFormat="1" ht="18.75">
      <c r="A27" s="117" t="s">
        <v>29</v>
      </c>
      <c r="B27" s="72">
        <v>5570</v>
      </c>
      <c r="C27" s="72">
        <v>6000</v>
      </c>
      <c r="D27" s="118">
        <f t="shared" si="1"/>
        <v>1.0771992818671454</v>
      </c>
    </row>
    <row r="28" spans="1:4" s="109" customFormat="1" ht="18.75">
      <c r="A28" s="117" t="s">
        <v>30</v>
      </c>
      <c r="B28" s="72">
        <v>4</v>
      </c>
      <c r="C28" s="72"/>
      <c r="D28" s="118">
        <f t="shared" si="1"/>
        <v>0</v>
      </c>
    </row>
    <row r="29" spans="1:4" s="111" customFormat="1" ht="18.75">
      <c r="A29" s="117" t="s">
        <v>31</v>
      </c>
      <c r="B29" s="72">
        <v>128</v>
      </c>
      <c r="C29" s="72">
        <v>150</v>
      </c>
      <c r="D29" s="118">
        <f t="shared" si="1"/>
        <v>1.171875</v>
      </c>
    </row>
    <row r="30" spans="1:4" s="111" customFormat="1" ht="18.75">
      <c r="A30" s="117" t="s">
        <v>32</v>
      </c>
      <c r="B30" s="72">
        <v>314</v>
      </c>
      <c r="C30" s="72">
        <v>7508</v>
      </c>
      <c r="D30" s="118">
        <f t="shared" si="1"/>
        <v>23.910828025477706</v>
      </c>
    </row>
    <row r="31" spans="1:4" s="109" customFormat="1" ht="18.75">
      <c r="A31" s="119" t="s">
        <v>33</v>
      </c>
      <c r="B31" s="117">
        <f>SUM(B5,B22)</f>
        <v>41071</v>
      </c>
      <c r="C31" s="117">
        <f>SUM(C5,C22)</f>
        <v>46000</v>
      </c>
      <c r="D31" s="118">
        <f t="shared" si="1"/>
        <v>1.1200116870784738</v>
      </c>
    </row>
    <row r="32" spans="1:4" ht="14.25">
      <c r="A32" s="120" t="s">
        <v>34</v>
      </c>
      <c r="B32" s="120"/>
      <c r="C32" s="120"/>
      <c r="D32" s="120"/>
    </row>
  </sheetData>
  <sheetProtection selectLockedCells="1"/>
  <mergeCells count="2">
    <mergeCell ref="A2:D2"/>
    <mergeCell ref="A32:D32"/>
  </mergeCells>
  <printOptions horizontalCentered="1"/>
  <pageMargins left="0.47" right="0.47" top="0.51" bottom="0.08" header="0" footer="0"/>
  <pageSetup horizontalDpi="600" verticalDpi="600" orientation="landscape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showGridLines="0" showZeros="0" zoomScale="85" zoomScaleNormal="85" workbookViewId="0" topLeftCell="A1">
      <pane ySplit="5" topLeftCell="BM48" activePane="bottomLeft" state="frozen"/>
      <selection pane="bottomLeft" activeCell="D73" sqref="D73"/>
    </sheetView>
  </sheetViews>
  <sheetFormatPr defaultColWidth="9.00390625" defaultRowHeight="14.25"/>
  <cols>
    <col min="1" max="1" width="43.625" style="92" customWidth="1"/>
    <col min="2" max="2" width="20.50390625" style="92" customWidth="1"/>
    <col min="3" max="3" width="16.625" style="92" customWidth="1"/>
    <col min="4" max="4" width="43.625" style="92" customWidth="1"/>
    <col min="5" max="5" width="19.50390625" style="92" customWidth="1"/>
    <col min="6" max="6" width="16.625" style="92" customWidth="1"/>
    <col min="7" max="16384" width="9.00390625" style="92" customWidth="1"/>
  </cols>
  <sheetData>
    <row r="1" s="67" customFormat="1" ht="18.75">
      <c r="A1" s="67" t="s">
        <v>35</v>
      </c>
    </row>
    <row r="2" spans="1:6" s="102" customFormat="1" ht="28.5">
      <c r="A2" s="52" t="s">
        <v>36</v>
      </c>
      <c r="B2" s="52"/>
      <c r="C2" s="52"/>
      <c r="D2" s="52"/>
      <c r="E2" s="52"/>
      <c r="F2" s="52"/>
    </row>
    <row r="3" s="67" customFormat="1" ht="18.75">
      <c r="F3" s="103" t="s">
        <v>2</v>
      </c>
    </row>
    <row r="4" spans="1:6" s="64" customFormat="1" ht="18.75">
      <c r="A4" s="69" t="s">
        <v>37</v>
      </c>
      <c r="B4" s="81"/>
      <c r="C4" s="70"/>
      <c r="D4" s="69" t="s">
        <v>38</v>
      </c>
      <c r="E4" s="81"/>
      <c r="F4" s="70"/>
    </row>
    <row r="5" spans="1:6" s="64" customFormat="1" ht="37.5">
      <c r="A5" s="82" t="s">
        <v>3</v>
      </c>
      <c r="B5" s="54" t="s">
        <v>39</v>
      </c>
      <c r="C5" s="82" t="s">
        <v>5</v>
      </c>
      <c r="D5" s="82" t="s">
        <v>3</v>
      </c>
      <c r="E5" s="54" t="s">
        <v>39</v>
      </c>
      <c r="F5" s="82" t="s">
        <v>5</v>
      </c>
    </row>
    <row r="6" spans="1:6" s="67" customFormat="1" ht="18.75">
      <c r="A6" s="104" t="s">
        <v>40</v>
      </c>
      <c r="B6" s="105">
        <f>'一般公共预算收入'!B31</f>
        <v>41071</v>
      </c>
      <c r="C6" s="105">
        <f>'一般公共预算收入'!C31</f>
        <v>46000</v>
      </c>
      <c r="D6" s="104" t="s">
        <v>41</v>
      </c>
      <c r="E6" s="80">
        <v>141994</v>
      </c>
      <c r="F6" s="80">
        <v>129112</v>
      </c>
    </row>
    <row r="7" spans="1:6" s="67" customFormat="1" ht="18.75">
      <c r="A7" s="106" t="s">
        <v>42</v>
      </c>
      <c r="B7" s="105">
        <f>SUM(B8,B58:B59,B64:B66)</f>
        <v>139466</v>
      </c>
      <c r="C7" s="105">
        <f>SUM(C8,C58:C59,C64:C66)</f>
        <v>83268</v>
      </c>
      <c r="D7" s="106" t="s">
        <v>43</v>
      </c>
      <c r="E7" s="74">
        <f>E8+E58+E62+E63+E64+E65</f>
        <v>38543</v>
      </c>
      <c r="F7" s="74">
        <f>F8+F58+F62+F63+F64+F65</f>
        <v>156</v>
      </c>
    </row>
    <row r="8" spans="1:6" s="67" customFormat="1" ht="18.75">
      <c r="A8" s="107" t="s">
        <v>44</v>
      </c>
      <c r="B8" s="105">
        <f>B9+B16+B37</f>
        <v>97363</v>
      </c>
      <c r="C8" s="105">
        <f>C9+C16+C37</f>
        <v>73728</v>
      </c>
      <c r="D8" s="107" t="s">
        <v>45</v>
      </c>
      <c r="E8" s="74">
        <f>E9+E10</f>
        <v>821</v>
      </c>
      <c r="F8" s="74">
        <f>F9+F10</f>
        <v>156</v>
      </c>
    </row>
    <row r="9" spans="1:6" s="67" customFormat="1" ht="18.75">
      <c r="A9" s="107" t="s">
        <v>46</v>
      </c>
      <c r="B9" s="105">
        <f>SUM(B10:B15)</f>
        <v>1506</v>
      </c>
      <c r="C9" s="105">
        <f>SUM(C10:C15)</f>
        <v>1631</v>
      </c>
      <c r="D9" s="107" t="s">
        <v>47</v>
      </c>
      <c r="E9" s="72">
        <v>156</v>
      </c>
      <c r="F9" s="72">
        <v>156</v>
      </c>
    </row>
    <row r="10" spans="1:6" s="67" customFormat="1" ht="18.75">
      <c r="A10" s="80" t="s">
        <v>48</v>
      </c>
      <c r="B10" s="72">
        <v>-2</v>
      </c>
      <c r="C10" s="72">
        <v>-2</v>
      </c>
      <c r="D10" s="107" t="s">
        <v>49</v>
      </c>
      <c r="E10" s="72">
        <v>665</v>
      </c>
      <c r="F10" s="72"/>
    </row>
    <row r="11" spans="1:6" s="67" customFormat="1" ht="18.75">
      <c r="A11" s="80" t="s">
        <v>50</v>
      </c>
      <c r="B11" s="72">
        <v>289</v>
      </c>
      <c r="C11" s="72">
        <v>289</v>
      </c>
      <c r="D11" s="107"/>
      <c r="E11" s="72"/>
      <c r="F11" s="72"/>
    </row>
    <row r="12" spans="1:6" s="67" customFormat="1" ht="18.75">
      <c r="A12" s="80" t="s">
        <v>51</v>
      </c>
      <c r="B12" s="72">
        <v>1219</v>
      </c>
      <c r="C12" s="72">
        <v>3452</v>
      </c>
      <c r="D12" s="107" t="s">
        <v>34</v>
      </c>
      <c r="E12" s="72"/>
      <c r="F12" s="72"/>
    </row>
    <row r="13" spans="1:6" s="67" customFormat="1" ht="18.75">
      <c r="A13" s="80" t="s">
        <v>52</v>
      </c>
      <c r="B13" s="72"/>
      <c r="C13" s="72">
        <v>4</v>
      </c>
      <c r="D13" s="107" t="s">
        <v>34</v>
      </c>
      <c r="E13" s="72"/>
      <c r="F13" s="72"/>
    </row>
    <row r="14" spans="1:6" s="67" customFormat="1" ht="18.75">
      <c r="A14" s="80" t="s">
        <v>53</v>
      </c>
      <c r="B14" s="72"/>
      <c r="C14" s="72">
        <v>-2112</v>
      </c>
      <c r="D14" s="107" t="s">
        <v>34</v>
      </c>
      <c r="E14" s="72"/>
      <c r="F14" s="72"/>
    </row>
    <row r="15" spans="1:6" s="67" customFormat="1" ht="18.75">
      <c r="A15" s="80" t="s">
        <v>54</v>
      </c>
      <c r="B15" s="72"/>
      <c r="C15" s="72"/>
      <c r="D15" s="107" t="s">
        <v>34</v>
      </c>
      <c r="E15" s="72"/>
      <c r="F15" s="72"/>
    </row>
    <row r="16" spans="1:6" s="67" customFormat="1" ht="18.75">
      <c r="A16" s="80" t="s">
        <v>55</v>
      </c>
      <c r="B16" s="105">
        <f>SUM(B17:B36)</f>
        <v>64229</v>
      </c>
      <c r="C16" s="105">
        <f>SUM(C17:C36)</f>
        <v>59979</v>
      </c>
      <c r="D16" s="107" t="s">
        <v>34</v>
      </c>
      <c r="E16" s="72"/>
      <c r="F16" s="72"/>
    </row>
    <row r="17" spans="1:6" s="67" customFormat="1" ht="18.75">
      <c r="A17" s="80" t="s">
        <v>56</v>
      </c>
      <c r="B17" s="72"/>
      <c r="C17" s="72"/>
      <c r="D17" s="107" t="s">
        <v>34</v>
      </c>
      <c r="E17" s="72"/>
      <c r="F17" s="72"/>
    </row>
    <row r="18" spans="1:6" s="67" customFormat="1" ht="18.75">
      <c r="A18" s="75" t="s">
        <v>57</v>
      </c>
      <c r="B18" s="72">
        <v>30111</v>
      </c>
      <c r="C18" s="72">
        <v>33787</v>
      </c>
      <c r="D18" s="107" t="s">
        <v>34</v>
      </c>
      <c r="E18" s="72"/>
      <c r="F18" s="72"/>
    </row>
    <row r="19" spans="1:6" s="67" customFormat="1" ht="18.75">
      <c r="A19" s="55" t="s">
        <v>58</v>
      </c>
      <c r="B19" s="72">
        <v>4985</v>
      </c>
      <c r="C19" s="72">
        <v>4776</v>
      </c>
      <c r="D19" s="107" t="s">
        <v>34</v>
      </c>
      <c r="E19" s="72"/>
      <c r="F19" s="72"/>
    </row>
    <row r="20" spans="1:6" s="67" customFormat="1" ht="18.75">
      <c r="A20" s="55" t="s">
        <v>59</v>
      </c>
      <c r="B20" s="72">
        <v>2805</v>
      </c>
      <c r="C20" s="72">
        <v>2602</v>
      </c>
      <c r="D20" s="107" t="s">
        <v>34</v>
      </c>
      <c r="E20" s="72"/>
      <c r="F20" s="72"/>
    </row>
    <row r="21" spans="1:6" s="67" customFormat="1" ht="18.75">
      <c r="A21" s="55" t="s">
        <v>60</v>
      </c>
      <c r="B21" s="72"/>
      <c r="C21" s="72"/>
      <c r="D21" s="107" t="s">
        <v>34</v>
      </c>
      <c r="E21" s="72"/>
      <c r="F21" s="72"/>
    </row>
    <row r="22" spans="1:6" s="67" customFormat="1" ht="18.75">
      <c r="A22" s="55" t="s">
        <v>61</v>
      </c>
      <c r="B22" s="72"/>
      <c r="C22" s="72"/>
      <c r="D22" s="107" t="s">
        <v>34</v>
      </c>
      <c r="E22" s="72"/>
      <c r="F22" s="72"/>
    </row>
    <row r="23" spans="1:6" s="67" customFormat="1" ht="18.75">
      <c r="A23" s="55" t="s">
        <v>62</v>
      </c>
      <c r="B23" s="72">
        <v>65</v>
      </c>
      <c r="C23" s="72"/>
      <c r="D23" s="107" t="s">
        <v>34</v>
      </c>
      <c r="E23" s="72"/>
      <c r="F23" s="72"/>
    </row>
    <row r="24" spans="1:6" s="67" customFormat="1" ht="18.75">
      <c r="A24" s="55" t="s">
        <v>63</v>
      </c>
      <c r="B24" s="72">
        <v>1306</v>
      </c>
      <c r="C24" s="72">
        <v>1008</v>
      </c>
      <c r="D24" s="107" t="s">
        <v>34</v>
      </c>
      <c r="E24" s="72"/>
      <c r="F24" s="72"/>
    </row>
    <row r="25" spans="1:6" s="67" customFormat="1" ht="18.75">
      <c r="A25" s="55" t="s">
        <v>64</v>
      </c>
      <c r="B25" s="72">
        <v>2677</v>
      </c>
      <c r="C25" s="72">
        <v>2441</v>
      </c>
      <c r="D25" s="107" t="s">
        <v>34</v>
      </c>
      <c r="E25" s="72"/>
      <c r="F25" s="72"/>
    </row>
    <row r="26" spans="1:6" s="67" customFormat="1" ht="18.75">
      <c r="A26" s="55" t="s">
        <v>65</v>
      </c>
      <c r="B26" s="72">
        <v>2966</v>
      </c>
      <c r="C26" s="72">
        <v>2955</v>
      </c>
      <c r="D26" s="107" t="s">
        <v>34</v>
      </c>
      <c r="E26" s="72"/>
      <c r="F26" s="72"/>
    </row>
    <row r="27" spans="1:6" s="67" customFormat="1" ht="18.75">
      <c r="A27" s="75" t="s">
        <v>66</v>
      </c>
      <c r="B27" s="72">
        <v>6380</v>
      </c>
      <c r="C27" s="72">
        <v>0</v>
      </c>
      <c r="D27" s="107" t="s">
        <v>34</v>
      </c>
      <c r="E27" s="72"/>
      <c r="F27" s="72"/>
    </row>
    <row r="28" spans="1:6" s="67" customFormat="1" ht="18.75">
      <c r="A28" s="55" t="s">
        <v>67</v>
      </c>
      <c r="B28" s="72">
        <v>1899</v>
      </c>
      <c r="C28" s="72">
        <v>1206</v>
      </c>
      <c r="D28" s="55" t="s">
        <v>34</v>
      </c>
      <c r="E28" s="72"/>
      <c r="F28" s="72"/>
    </row>
    <row r="29" spans="1:6" s="67" customFormat="1" ht="18.75">
      <c r="A29" s="55" t="s">
        <v>68</v>
      </c>
      <c r="B29" s="72">
        <v>106</v>
      </c>
      <c r="C29" s="72"/>
      <c r="D29" s="55" t="s">
        <v>34</v>
      </c>
      <c r="E29" s="72"/>
      <c r="F29" s="72"/>
    </row>
    <row r="30" spans="1:6" s="67" customFormat="1" ht="18.75">
      <c r="A30" s="55" t="s">
        <v>69</v>
      </c>
      <c r="B30" s="72">
        <v>239</v>
      </c>
      <c r="C30" s="72">
        <v>215</v>
      </c>
      <c r="D30" s="55" t="s">
        <v>34</v>
      </c>
      <c r="E30" s="72"/>
      <c r="F30" s="72"/>
    </row>
    <row r="31" spans="1:6" s="67" customFormat="1" ht="18.75">
      <c r="A31" s="55" t="s">
        <v>70</v>
      </c>
      <c r="B31" s="72">
        <v>8255</v>
      </c>
      <c r="C31" s="72">
        <v>8054</v>
      </c>
      <c r="D31" s="75" t="s">
        <v>34</v>
      </c>
      <c r="E31" s="72"/>
      <c r="F31" s="72"/>
    </row>
    <row r="32" spans="1:6" s="67" customFormat="1" ht="18.75">
      <c r="A32" s="55" t="s">
        <v>71</v>
      </c>
      <c r="B32" s="72">
        <v>2435</v>
      </c>
      <c r="C32" s="72">
        <v>779</v>
      </c>
      <c r="D32" s="55" t="s">
        <v>34</v>
      </c>
      <c r="E32" s="72"/>
      <c r="F32" s="72"/>
    </row>
    <row r="33" spans="1:6" s="67" customFormat="1" ht="18.75">
      <c r="A33" s="55" t="s">
        <v>72</v>
      </c>
      <c r="B33" s="72"/>
      <c r="C33" s="72"/>
      <c r="D33" s="55" t="s">
        <v>34</v>
      </c>
      <c r="E33" s="72"/>
      <c r="F33" s="72"/>
    </row>
    <row r="34" spans="1:6" s="67" customFormat="1" ht="18.75">
      <c r="A34" s="55" t="s">
        <v>73</v>
      </c>
      <c r="B34" s="72"/>
      <c r="C34" s="72"/>
      <c r="D34" s="55" t="s">
        <v>34</v>
      </c>
      <c r="E34" s="72"/>
      <c r="F34" s="72"/>
    </row>
    <row r="35" spans="1:6" s="67" customFormat="1" ht="18.75">
      <c r="A35" s="55" t="s">
        <v>74</v>
      </c>
      <c r="B35" s="72"/>
      <c r="C35" s="72">
        <v>2041</v>
      </c>
      <c r="D35" s="55" t="s">
        <v>34</v>
      </c>
      <c r="E35" s="72"/>
      <c r="F35" s="72"/>
    </row>
    <row r="36" spans="1:6" s="67" customFormat="1" ht="18.75">
      <c r="A36" s="55" t="s">
        <v>75</v>
      </c>
      <c r="B36" s="72"/>
      <c r="C36" s="72">
        <v>115</v>
      </c>
      <c r="D36" s="55" t="s">
        <v>34</v>
      </c>
      <c r="E36" s="72"/>
      <c r="F36" s="72"/>
    </row>
    <row r="37" spans="1:6" s="67" customFormat="1" ht="18.75">
      <c r="A37" s="55" t="s">
        <v>76</v>
      </c>
      <c r="B37" s="105">
        <f>SUM(B38:B57)</f>
        <v>31628</v>
      </c>
      <c r="C37" s="105">
        <f>SUM(C38:C57)</f>
        <v>12118</v>
      </c>
      <c r="D37" s="55" t="s">
        <v>34</v>
      </c>
      <c r="E37" s="72"/>
      <c r="F37" s="72"/>
    </row>
    <row r="38" spans="1:6" s="67" customFormat="1" ht="18.75">
      <c r="A38" s="55" t="s">
        <v>77</v>
      </c>
      <c r="B38" s="72">
        <v>197</v>
      </c>
      <c r="C38" s="72">
        <v>58</v>
      </c>
      <c r="D38" s="55" t="s">
        <v>34</v>
      </c>
      <c r="E38" s="72"/>
      <c r="F38" s="72"/>
    </row>
    <row r="39" spans="1:6" s="67" customFormat="1" ht="18.75">
      <c r="A39" s="55" t="s">
        <v>78</v>
      </c>
      <c r="B39" s="72">
        <v>0</v>
      </c>
      <c r="C39" s="72"/>
      <c r="D39" s="55" t="s">
        <v>34</v>
      </c>
      <c r="E39" s="72"/>
      <c r="F39" s="72"/>
    </row>
    <row r="40" spans="1:6" s="67" customFormat="1" ht="18.75">
      <c r="A40" s="55" t="s">
        <v>79</v>
      </c>
      <c r="B40" s="72">
        <v>0</v>
      </c>
      <c r="C40" s="72"/>
      <c r="D40" s="107" t="s">
        <v>34</v>
      </c>
      <c r="E40" s="72"/>
      <c r="F40" s="72"/>
    </row>
    <row r="41" spans="1:6" s="67" customFormat="1" ht="18.75">
      <c r="A41" s="55" t="s">
        <v>80</v>
      </c>
      <c r="B41" s="72">
        <v>69</v>
      </c>
      <c r="C41" s="72">
        <v>25</v>
      </c>
      <c r="D41" s="107" t="s">
        <v>34</v>
      </c>
      <c r="E41" s="72"/>
      <c r="F41" s="72"/>
    </row>
    <row r="42" spans="1:6" s="67" customFormat="1" ht="18.75">
      <c r="A42" s="55" t="s">
        <v>81</v>
      </c>
      <c r="B42" s="72">
        <v>1598</v>
      </c>
      <c r="C42" s="72">
        <v>920</v>
      </c>
      <c r="D42" s="107" t="s">
        <v>34</v>
      </c>
      <c r="E42" s="72"/>
      <c r="F42" s="72"/>
    </row>
    <row r="43" spans="1:6" s="67" customFormat="1" ht="18.75">
      <c r="A43" s="55" t="s">
        <v>82</v>
      </c>
      <c r="B43" s="72">
        <v>95</v>
      </c>
      <c r="C43" s="72">
        <v>0</v>
      </c>
      <c r="D43" s="107" t="s">
        <v>34</v>
      </c>
      <c r="E43" s="72"/>
      <c r="F43" s="72"/>
    </row>
    <row r="44" spans="1:6" s="67" customFormat="1" ht="18.75">
      <c r="A44" s="55" t="s">
        <v>83</v>
      </c>
      <c r="B44" s="72">
        <v>443</v>
      </c>
      <c r="C44" s="72">
        <v>246</v>
      </c>
      <c r="D44" s="107" t="s">
        <v>34</v>
      </c>
      <c r="E44" s="72"/>
      <c r="F44" s="72"/>
    </row>
    <row r="45" spans="1:6" s="67" customFormat="1" ht="18.75">
      <c r="A45" s="55" t="s">
        <v>84</v>
      </c>
      <c r="B45" s="72">
        <v>7771</v>
      </c>
      <c r="C45" s="72">
        <v>4440</v>
      </c>
      <c r="D45" s="107" t="s">
        <v>34</v>
      </c>
      <c r="E45" s="72"/>
      <c r="F45" s="72"/>
    </row>
    <row r="46" spans="1:6" s="67" customFormat="1" ht="18.75">
      <c r="A46" s="55" t="s">
        <v>85</v>
      </c>
      <c r="B46" s="72">
        <v>4174</v>
      </c>
      <c r="C46" s="72">
        <v>2389</v>
      </c>
      <c r="D46" s="107" t="s">
        <v>34</v>
      </c>
      <c r="E46" s="72"/>
      <c r="F46" s="72"/>
    </row>
    <row r="47" spans="1:6" s="67" customFormat="1" ht="18.75">
      <c r="A47" s="55" t="s">
        <v>86</v>
      </c>
      <c r="B47" s="72">
        <v>695</v>
      </c>
      <c r="C47" s="72">
        <v>349</v>
      </c>
      <c r="D47" s="107" t="s">
        <v>34</v>
      </c>
      <c r="E47" s="72"/>
      <c r="F47" s="72"/>
    </row>
    <row r="48" spans="1:6" s="67" customFormat="1" ht="18.75">
      <c r="A48" s="55" t="s">
        <v>87</v>
      </c>
      <c r="B48" s="72">
        <v>102</v>
      </c>
      <c r="C48" s="72"/>
      <c r="D48" s="107" t="s">
        <v>34</v>
      </c>
      <c r="E48" s="72"/>
      <c r="F48" s="72"/>
    </row>
    <row r="49" spans="1:6" s="67" customFormat="1" ht="18.75">
      <c r="A49" s="55" t="s">
        <v>88</v>
      </c>
      <c r="B49" s="72">
        <v>11209</v>
      </c>
      <c r="C49" s="72">
        <v>1817</v>
      </c>
      <c r="D49" s="107" t="s">
        <v>34</v>
      </c>
      <c r="E49" s="72"/>
      <c r="F49" s="72"/>
    </row>
    <row r="50" spans="1:6" s="67" customFormat="1" ht="18.75">
      <c r="A50" s="55" t="s">
        <v>89</v>
      </c>
      <c r="B50" s="72">
        <v>499</v>
      </c>
      <c r="C50" s="72">
        <v>458</v>
      </c>
      <c r="D50" s="107" t="s">
        <v>34</v>
      </c>
      <c r="E50" s="72"/>
      <c r="F50" s="72"/>
    </row>
    <row r="51" spans="1:6" s="67" customFormat="1" ht="18.75">
      <c r="A51" s="55" t="s">
        <v>90</v>
      </c>
      <c r="B51" s="72">
        <v>888</v>
      </c>
      <c r="C51" s="72"/>
      <c r="D51" s="107" t="s">
        <v>34</v>
      </c>
      <c r="E51" s="72"/>
      <c r="F51" s="72"/>
    </row>
    <row r="52" spans="1:6" s="67" customFormat="1" ht="18.75">
      <c r="A52" s="55" t="s">
        <v>91</v>
      </c>
      <c r="B52" s="72">
        <v>424</v>
      </c>
      <c r="C52" s="72">
        <v>111</v>
      </c>
      <c r="D52" s="107" t="s">
        <v>34</v>
      </c>
      <c r="E52" s="72"/>
      <c r="F52" s="72"/>
    </row>
    <row r="53" spans="1:6" s="67" customFormat="1" ht="18.75">
      <c r="A53" s="55" t="s">
        <v>92</v>
      </c>
      <c r="B53" s="72">
        <v>100</v>
      </c>
      <c r="C53" s="72"/>
      <c r="D53" s="107" t="s">
        <v>34</v>
      </c>
      <c r="E53" s="72"/>
      <c r="F53" s="72"/>
    </row>
    <row r="54" spans="1:6" s="67" customFormat="1" ht="18.75">
      <c r="A54" s="55" t="s">
        <v>93</v>
      </c>
      <c r="B54" s="72">
        <v>815</v>
      </c>
      <c r="C54" s="72">
        <v>749</v>
      </c>
      <c r="D54" s="55" t="s">
        <v>34</v>
      </c>
      <c r="E54" s="72"/>
      <c r="F54" s="72"/>
    </row>
    <row r="55" spans="1:6" s="67" customFormat="1" ht="18.75">
      <c r="A55" s="55" t="s">
        <v>94</v>
      </c>
      <c r="B55" s="72">
        <v>2420</v>
      </c>
      <c r="C55" s="72">
        <v>553</v>
      </c>
      <c r="D55" s="55" t="s">
        <v>34</v>
      </c>
      <c r="E55" s="72"/>
      <c r="F55" s="72"/>
    </row>
    <row r="56" spans="1:6" s="67" customFormat="1" ht="18.75">
      <c r="A56" s="55" t="s">
        <v>95</v>
      </c>
      <c r="B56" s="72"/>
      <c r="C56" s="72"/>
      <c r="D56" s="55" t="s">
        <v>34</v>
      </c>
      <c r="E56" s="72"/>
      <c r="F56" s="72"/>
    </row>
    <row r="57" spans="1:6" s="67" customFormat="1" ht="18.75">
      <c r="A57" s="74" t="s">
        <v>96</v>
      </c>
      <c r="B57" s="72">
        <v>129</v>
      </c>
      <c r="C57" s="72">
        <v>3</v>
      </c>
      <c r="D57" s="55" t="s">
        <v>34</v>
      </c>
      <c r="E57" s="72"/>
      <c r="F57" s="72"/>
    </row>
    <row r="58" spans="1:6" s="67" customFormat="1" ht="18.75">
      <c r="A58" s="80" t="s">
        <v>97</v>
      </c>
      <c r="B58" s="72">
        <v>8729</v>
      </c>
      <c r="C58" s="72">
        <v>5233</v>
      </c>
      <c r="D58" s="107" t="s">
        <v>98</v>
      </c>
      <c r="E58" s="74">
        <f>E59+E60+E61</f>
        <v>1397</v>
      </c>
      <c r="F58" s="74">
        <f>F59+F60+F61</f>
        <v>0</v>
      </c>
    </row>
    <row r="59" spans="1:6" s="67" customFormat="1" ht="18.75">
      <c r="A59" s="80" t="s">
        <v>99</v>
      </c>
      <c r="B59" s="105">
        <f>SUM(B60:B63)</f>
        <v>183</v>
      </c>
      <c r="C59" s="105">
        <f>SUM(C60:C63)</f>
        <v>4307</v>
      </c>
      <c r="D59" s="80" t="s">
        <v>100</v>
      </c>
      <c r="E59" s="72">
        <v>1397</v>
      </c>
      <c r="F59" s="72"/>
    </row>
    <row r="60" spans="1:6" s="67" customFormat="1" ht="18.75">
      <c r="A60" s="80" t="s">
        <v>101</v>
      </c>
      <c r="B60" s="72">
        <v>49</v>
      </c>
      <c r="C60" s="72">
        <v>1397</v>
      </c>
      <c r="D60" s="80" t="s">
        <v>102</v>
      </c>
      <c r="E60" s="72"/>
      <c r="F60" s="72"/>
    </row>
    <row r="61" spans="1:6" s="67" customFormat="1" ht="18.75">
      <c r="A61" s="80" t="s">
        <v>103</v>
      </c>
      <c r="B61" s="72">
        <v>134</v>
      </c>
      <c r="C61" s="72">
        <v>2910</v>
      </c>
      <c r="D61" s="80" t="s">
        <v>104</v>
      </c>
      <c r="E61" s="72"/>
      <c r="F61" s="72"/>
    </row>
    <row r="62" spans="1:6" s="67" customFormat="1" ht="18.75">
      <c r="A62" s="80" t="s">
        <v>105</v>
      </c>
      <c r="B62" s="72"/>
      <c r="C62" s="72"/>
      <c r="D62" s="107" t="s">
        <v>106</v>
      </c>
      <c r="E62" s="72">
        <v>5233</v>
      </c>
      <c r="F62" s="72"/>
    </row>
    <row r="63" spans="1:6" s="67" customFormat="1" ht="18.75">
      <c r="A63" s="80" t="s">
        <v>107</v>
      </c>
      <c r="B63" s="72"/>
      <c r="C63" s="72"/>
      <c r="D63" s="80" t="s">
        <v>108</v>
      </c>
      <c r="E63" s="72">
        <v>30991</v>
      </c>
      <c r="F63" s="72"/>
    </row>
    <row r="64" spans="1:6" s="67" customFormat="1" ht="18.75">
      <c r="A64" s="80" t="s">
        <v>109</v>
      </c>
      <c r="B64" s="72"/>
      <c r="C64" s="72"/>
      <c r="D64" s="80" t="s">
        <v>110</v>
      </c>
      <c r="E64" s="72"/>
      <c r="F64" s="72"/>
    </row>
    <row r="65" spans="1:6" s="67" customFormat="1" ht="18.75">
      <c r="A65" s="80" t="s">
        <v>111</v>
      </c>
      <c r="B65" s="72">
        <v>33191</v>
      </c>
      <c r="C65" s="72"/>
      <c r="D65" s="80" t="s">
        <v>112</v>
      </c>
      <c r="E65" s="72">
        <v>101</v>
      </c>
      <c r="F65" s="72"/>
    </row>
    <row r="66" spans="1:6" s="67" customFormat="1" ht="18.75">
      <c r="A66" s="80" t="s">
        <v>113</v>
      </c>
      <c r="B66" s="72"/>
      <c r="C66" s="72"/>
      <c r="D66" s="107" t="s">
        <v>34</v>
      </c>
      <c r="E66" s="72"/>
      <c r="F66" s="72"/>
    </row>
    <row r="67" spans="1:6" s="67" customFormat="1" ht="18.75">
      <c r="A67" s="61" t="s">
        <v>114</v>
      </c>
      <c r="B67" s="105">
        <f aca="true" t="shared" si="0" ref="B67:F67">B6+B7</f>
        <v>180537</v>
      </c>
      <c r="C67" s="105">
        <f t="shared" si="0"/>
        <v>129268</v>
      </c>
      <c r="D67" s="61" t="s">
        <v>115</v>
      </c>
      <c r="E67" s="80">
        <f t="shared" si="0"/>
        <v>180537</v>
      </c>
      <c r="F67" s="80">
        <f t="shared" si="0"/>
        <v>129268</v>
      </c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 selectLockedCells="1"/>
  <mergeCells count="3">
    <mergeCell ref="A2:F2"/>
    <mergeCell ref="A4:C4"/>
    <mergeCell ref="D4:F4"/>
  </mergeCells>
  <printOptions horizontalCentered="1"/>
  <pageMargins left="0.47" right="0.47" top="0.59" bottom="0.71" header="0.31" footer="0.31"/>
  <pageSetup horizontalDpi="600" verticalDpi="600" orientation="landscape" paperSize="9" scale="8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2"/>
  <sheetViews>
    <sheetView showGridLines="0" showZeros="0" tabSelected="1" zoomScale="90" zoomScaleNormal="90" workbookViewId="0" topLeftCell="A1">
      <pane xSplit="7" ySplit="4" topLeftCell="H5" activePane="bottomRight" state="frozen"/>
      <selection pane="bottomRight" activeCell="C8" sqref="C8"/>
    </sheetView>
  </sheetViews>
  <sheetFormatPr defaultColWidth="9.00390625" defaultRowHeight="14.25"/>
  <cols>
    <col min="1" max="1" width="36.00390625" style="92" customWidth="1"/>
    <col min="2" max="2" width="12.25390625" style="92" customWidth="1"/>
    <col min="3" max="3" width="12.125" style="92" customWidth="1"/>
    <col min="4" max="4" width="17.50390625" style="92" customWidth="1"/>
    <col min="5" max="5" width="18.125" style="92" customWidth="1"/>
    <col min="6" max="6" width="16.875" style="92" customWidth="1"/>
    <col min="7" max="7" width="14.75390625" style="92" customWidth="1"/>
    <col min="8" max="8" width="15.50390625" style="92" customWidth="1"/>
    <col min="9" max="9" width="13.625" style="92" customWidth="1"/>
    <col min="10" max="16384" width="9.00390625" style="92" customWidth="1"/>
  </cols>
  <sheetData>
    <row r="1" s="67" customFormat="1" ht="18.75">
      <c r="A1" s="67" t="s">
        <v>116</v>
      </c>
    </row>
    <row r="2" spans="1:9" s="67" customFormat="1" ht="28.5">
      <c r="A2" s="52" t="s">
        <v>117</v>
      </c>
      <c r="B2" s="52"/>
      <c r="C2" s="52"/>
      <c r="D2" s="52"/>
      <c r="E2" s="52"/>
      <c r="F2" s="52"/>
      <c r="G2" s="52"/>
      <c r="H2" s="52"/>
      <c r="I2" s="52"/>
    </row>
    <row r="3" spans="8:9" s="67" customFormat="1" ht="18.75">
      <c r="H3" s="68" t="s">
        <v>2</v>
      </c>
      <c r="I3" s="68"/>
    </row>
    <row r="4" spans="1:9" s="90" customFormat="1" ht="56.25">
      <c r="A4" s="54" t="s">
        <v>3</v>
      </c>
      <c r="B4" s="54" t="s">
        <v>118</v>
      </c>
      <c r="C4" s="93" t="s">
        <v>119</v>
      </c>
      <c r="D4" s="93" t="s">
        <v>120</v>
      </c>
      <c r="E4" s="93" t="s">
        <v>121</v>
      </c>
      <c r="F4" s="94" t="s">
        <v>122</v>
      </c>
      <c r="G4" s="94" t="s">
        <v>123</v>
      </c>
      <c r="H4" s="54" t="s">
        <v>124</v>
      </c>
      <c r="I4" s="54" t="s">
        <v>125</v>
      </c>
    </row>
    <row r="5" spans="1:9" s="67" customFormat="1" ht="18.75">
      <c r="A5" s="95" t="s">
        <v>126</v>
      </c>
      <c r="B5" s="77">
        <f aca="true" t="shared" si="0" ref="B5:B68">SUM(C5:I5)</f>
        <v>14774</v>
      </c>
      <c r="C5" s="77">
        <f aca="true" t="shared" si="1" ref="C5:I5">SUM(C6:C33)</f>
        <v>14366</v>
      </c>
      <c r="D5" s="77">
        <f t="shared" si="1"/>
        <v>13</v>
      </c>
      <c r="E5" s="77">
        <f t="shared" si="1"/>
        <v>58</v>
      </c>
      <c r="F5" s="77">
        <f t="shared" si="1"/>
        <v>337</v>
      </c>
      <c r="G5" s="77">
        <f t="shared" si="1"/>
        <v>0</v>
      </c>
      <c r="H5" s="77">
        <f t="shared" si="1"/>
        <v>0</v>
      </c>
      <c r="I5" s="77">
        <f t="shared" si="1"/>
        <v>0</v>
      </c>
    </row>
    <row r="6" spans="1:9" s="67" customFormat="1" ht="18.75">
      <c r="A6" s="96" t="s">
        <v>127</v>
      </c>
      <c r="B6" s="77">
        <f t="shared" si="0"/>
        <v>452</v>
      </c>
      <c r="C6" s="97">
        <v>452</v>
      </c>
      <c r="D6" s="97"/>
      <c r="E6" s="97"/>
      <c r="F6" s="97"/>
      <c r="G6" s="97"/>
      <c r="H6" s="97"/>
      <c r="I6" s="97"/>
    </row>
    <row r="7" spans="1:9" s="67" customFormat="1" ht="18.75">
      <c r="A7" s="96" t="s">
        <v>128</v>
      </c>
      <c r="B7" s="77">
        <f t="shared" si="0"/>
        <v>418</v>
      </c>
      <c r="C7" s="97">
        <v>418</v>
      </c>
      <c r="D7" s="97"/>
      <c r="E7" s="97"/>
      <c r="F7" s="97"/>
      <c r="G7" s="97"/>
      <c r="H7" s="97"/>
      <c r="I7" s="97"/>
    </row>
    <row r="8" spans="1:9" s="67" customFormat="1" ht="18.75">
      <c r="A8" s="96" t="s">
        <v>129</v>
      </c>
      <c r="B8" s="77">
        <f t="shared" si="0"/>
        <v>5803</v>
      </c>
      <c r="C8" s="97">
        <v>5613</v>
      </c>
      <c r="D8" s="97"/>
      <c r="E8" s="97"/>
      <c r="F8" s="97">
        <v>190</v>
      </c>
      <c r="G8" s="97"/>
      <c r="H8" s="97"/>
      <c r="I8" s="97"/>
    </row>
    <row r="9" spans="1:9" s="67" customFormat="1" ht="18.75">
      <c r="A9" s="96" t="s">
        <v>130</v>
      </c>
      <c r="B9" s="77">
        <f t="shared" si="0"/>
        <v>370</v>
      </c>
      <c r="C9" s="97">
        <v>370</v>
      </c>
      <c r="D9" s="97"/>
      <c r="E9" s="97"/>
      <c r="F9" s="97"/>
      <c r="G9" s="97"/>
      <c r="H9" s="97"/>
      <c r="I9" s="97"/>
    </row>
    <row r="10" spans="1:9" s="67" customFormat="1" ht="18.75">
      <c r="A10" s="98" t="s">
        <v>131</v>
      </c>
      <c r="B10" s="77">
        <f t="shared" si="0"/>
        <v>271</v>
      </c>
      <c r="C10" s="97">
        <v>262</v>
      </c>
      <c r="D10" s="97"/>
      <c r="E10" s="97">
        <v>9</v>
      </c>
      <c r="F10" s="97"/>
      <c r="G10" s="97"/>
      <c r="H10" s="97"/>
      <c r="I10" s="97"/>
    </row>
    <row r="11" spans="1:9" s="67" customFormat="1" ht="18.75">
      <c r="A11" s="96" t="s">
        <v>132</v>
      </c>
      <c r="B11" s="77">
        <f t="shared" si="0"/>
        <v>1153</v>
      </c>
      <c r="C11" s="97">
        <v>1100</v>
      </c>
      <c r="D11" s="97"/>
      <c r="E11" s="97"/>
      <c r="F11" s="97">
        <v>53</v>
      </c>
      <c r="G11" s="97"/>
      <c r="H11" s="97"/>
      <c r="I11" s="97"/>
    </row>
    <row r="12" spans="1:9" s="67" customFormat="1" ht="18.75">
      <c r="A12" s="96" t="s">
        <v>133</v>
      </c>
      <c r="B12" s="77">
        <f t="shared" si="0"/>
        <v>208</v>
      </c>
      <c r="C12" s="97">
        <v>208</v>
      </c>
      <c r="D12" s="97"/>
      <c r="E12" s="97"/>
      <c r="F12" s="97"/>
      <c r="G12" s="97"/>
      <c r="H12" s="97"/>
      <c r="I12" s="97"/>
    </row>
    <row r="13" spans="1:9" s="67" customFormat="1" ht="18.75">
      <c r="A13" s="98" t="s">
        <v>134</v>
      </c>
      <c r="B13" s="77">
        <f t="shared" si="0"/>
        <v>235</v>
      </c>
      <c r="C13" s="97">
        <v>230</v>
      </c>
      <c r="D13" s="97">
        <v>5</v>
      </c>
      <c r="E13" s="97"/>
      <c r="F13" s="97"/>
      <c r="G13" s="97"/>
      <c r="H13" s="97"/>
      <c r="I13" s="97"/>
    </row>
    <row r="14" spans="1:9" s="67" customFormat="1" ht="18.75">
      <c r="A14" s="96" t="s">
        <v>135</v>
      </c>
      <c r="B14" s="77">
        <f t="shared" si="0"/>
        <v>0</v>
      </c>
      <c r="C14" s="97"/>
      <c r="D14" s="97"/>
      <c r="E14" s="97"/>
      <c r="F14" s="97"/>
      <c r="G14" s="97"/>
      <c r="H14" s="97"/>
      <c r="I14" s="97"/>
    </row>
    <row r="15" spans="1:9" s="67" customFormat="1" ht="18.75">
      <c r="A15" s="98" t="s">
        <v>136</v>
      </c>
      <c r="B15" s="77">
        <f t="shared" si="0"/>
        <v>152</v>
      </c>
      <c r="C15" s="97">
        <v>152</v>
      </c>
      <c r="D15" s="97"/>
      <c r="E15" s="97"/>
      <c r="F15" s="97"/>
      <c r="G15" s="97"/>
      <c r="H15" s="97"/>
      <c r="I15" s="97"/>
    </row>
    <row r="16" spans="1:9" s="67" customFormat="1" ht="18.75">
      <c r="A16" s="95" t="s">
        <v>137</v>
      </c>
      <c r="B16" s="77">
        <f t="shared" si="0"/>
        <v>628</v>
      </c>
      <c r="C16" s="97">
        <v>628</v>
      </c>
      <c r="D16" s="97"/>
      <c r="E16" s="97"/>
      <c r="F16" s="97"/>
      <c r="G16" s="97"/>
      <c r="H16" s="97"/>
      <c r="I16" s="97"/>
    </row>
    <row r="17" spans="1:9" s="67" customFormat="1" ht="18.75">
      <c r="A17" s="95" t="s">
        <v>138</v>
      </c>
      <c r="B17" s="77">
        <f t="shared" si="0"/>
        <v>484</v>
      </c>
      <c r="C17" s="97">
        <v>484</v>
      </c>
      <c r="D17" s="97"/>
      <c r="E17" s="97"/>
      <c r="F17" s="97"/>
      <c r="G17" s="97"/>
      <c r="H17" s="97"/>
      <c r="I17" s="97"/>
    </row>
    <row r="18" spans="1:9" s="67" customFormat="1" ht="18.75">
      <c r="A18" s="98" t="s">
        <v>139</v>
      </c>
      <c r="B18" s="77">
        <f t="shared" si="0"/>
        <v>0</v>
      </c>
      <c r="C18" s="97"/>
      <c r="D18" s="97"/>
      <c r="E18" s="97"/>
      <c r="F18" s="97"/>
      <c r="G18" s="97"/>
      <c r="H18" s="97"/>
      <c r="I18" s="97"/>
    </row>
    <row r="19" spans="1:9" s="67" customFormat="1" ht="18.75">
      <c r="A19" s="98" t="s">
        <v>140</v>
      </c>
      <c r="B19" s="77">
        <f t="shared" si="0"/>
        <v>1858</v>
      </c>
      <c r="C19" s="97">
        <v>1848</v>
      </c>
      <c r="D19" s="97"/>
      <c r="E19" s="97">
        <v>10</v>
      </c>
      <c r="F19" s="97"/>
      <c r="G19" s="97"/>
      <c r="H19" s="97"/>
      <c r="I19" s="97"/>
    </row>
    <row r="20" spans="1:9" s="67" customFormat="1" ht="37.5">
      <c r="A20" s="99" t="s">
        <v>141</v>
      </c>
      <c r="B20" s="77">
        <f t="shared" si="0"/>
        <v>0</v>
      </c>
      <c r="C20" s="97"/>
      <c r="D20" s="97"/>
      <c r="E20" s="97"/>
      <c r="F20" s="97"/>
      <c r="G20" s="97"/>
      <c r="H20" s="97"/>
      <c r="I20" s="97"/>
    </row>
    <row r="21" spans="1:9" s="67" customFormat="1" ht="18.75">
      <c r="A21" s="96" t="s">
        <v>142</v>
      </c>
      <c r="B21" s="77">
        <f t="shared" si="0"/>
        <v>0</v>
      </c>
      <c r="C21" s="97"/>
      <c r="D21" s="97"/>
      <c r="E21" s="97"/>
      <c r="F21" s="97"/>
      <c r="G21" s="97"/>
      <c r="H21" s="97"/>
      <c r="I21" s="97"/>
    </row>
    <row r="22" spans="1:9" s="67" customFormat="1" ht="18.75">
      <c r="A22" s="96" t="s">
        <v>143</v>
      </c>
      <c r="B22" s="77">
        <f t="shared" si="0"/>
        <v>40</v>
      </c>
      <c r="C22" s="97">
        <v>40</v>
      </c>
      <c r="D22" s="97"/>
      <c r="E22" s="97"/>
      <c r="F22" s="97"/>
      <c r="G22" s="97"/>
      <c r="H22" s="97"/>
      <c r="I22" s="97"/>
    </row>
    <row r="23" spans="1:9" s="67" customFormat="1" ht="18.75">
      <c r="A23" s="96" t="s">
        <v>144</v>
      </c>
      <c r="B23" s="77">
        <f t="shared" si="0"/>
        <v>35</v>
      </c>
      <c r="C23" s="97">
        <v>35</v>
      </c>
      <c r="D23" s="97"/>
      <c r="E23" s="97"/>
      <c r="F23" s="97"/>
      <c r="G23" s="97"/>
      <c r="H23" s="97"/>
      <c r="I23" s="97"/>
    </row>
    <row r="24" spans="1:9" s="67" customFormat="1" ht="18.75">
      <c r="A24" s="98" t="s">
        <v>145</v>
      </c>
      <c r="B24" s="77">
        <f t="shared" si="0"/>
        <v>116</v>
      </c>
      <c r="C24" s="97">
        <v>116</v>
      </c>
      <c r="D24" s="97"/>
      <c r="E24" s="97"/>
      <c r="F24" s="97"/>
      <c r="G24" s="97"/>
      <c r="H24" s="97"/>
      <c r="I24" s="97"/>
    </row>
    <row r="25" spans="1:9" s="67" customFormat="1" ht="18.75">
      <c r="A25" s="98" t="s">
        <v>146</v>
      </c>
      <c r="B25" s="77">
        <f t="shared" si="0"/>
        <v>27</v>
      </c>
      <c r="C25" s="97">
        <v>27</v>
      </c>
      <c r="D25" s="97"/>
      <c r="E25" s="97"/>
      <c r="F25" s="97"/>
      <c r="G25" s="97"/>
      <c r="H25" s="97"/>
      <c r="I25" s="97"/>
    </row>
    <row r="26" spans="1:9" s="67" customFormat="1" ht="18.75">
      <c r="A26" s="98" t="s">
        <v>147</v>
      </c>
      <c r="B26" s="77">
        <f t="shared" si="0"/>
        <v>464</v>
      </c>
      <c r="C26" s="97">
        <v>433</v>
      </c>
      <c r="D26" s="97"/>
      <c r="E26" s="97">
        <v>31</v>
      </c>
      <c r="F26" s="97"/>
      <c r="G26" s="97"/>
      <c r="H26" s="97"/>
      <c r="I26" s="97"/>
    </row>
    <row r="27" spans="1:9" s="67" customFormat="1" ht="18.75">
      <c r="A27" s="98" t="s">
        <v>148</v>
      </c>
      <c r="B27" s="77">
        <f t="shared" si="0"/>
        <v>310</v>
      </c>
      <c r="C27" s="97">
        <v>310</v>
      </c>
      <c r="D27" s="97"/>
      <c r="E27" s="97"/>
      <c r="F27" s="97"/>
      <c r="G27" s="97"/>
      <c r="H27" s="97"/>
      <c r="I27" s="97"/>
    </row>
    <row r="28" spans="1:9" s="67" customFormat="1" ht="18.75">
      <c r="A28" s="98" t="s">
        <v>149</v>
      </c>
      <c r="B28" s="77">
        <f t="shared" si="0"/>
        <v>622</v>
      </c>
      <c r="C28" s="97">
        <v>535</v>
      </c>
      <c r="D28" s="97">
        <v>8</v>
      </c>
      <c r="E28" s="97">
        <v>8</v>
      </c>
      <c r="F28" s="97">
        <v>71</v>
      </c>
      <c r="G28" s="97"/>
      <c r="H28" s="97"/>
      <c r="I28" s="97"/>
    </row>
    <row r="29" spans="1:9" s="67" customFormat="1" ht="18.75">
      <c r="A29" s="98" t="s">
        <v>150</v>
      </c>
      <c r="B29" s="77">
        <f t="shared" si="0"/>
        <v>296</v>
      </c>
      <c r="C29" s="97">
        <v>296</v>
      </c>
      <c r="D29" s="97"/>
      <c r="E29" s="97"/>
      <c r="F29" s="97"/>
      <c r="G29" s="97"/>
      <c r="H29" s="97"/>
      <c r="I29" s="97"/>
    </row>
    <row r="30" spans="1:9" s="67" customFormat="1" ht="18.75">
      <c r="A30" s="98" t="s">
        <v>151</v>
      </c>
      <c r="B30" s="77">
        <f t="shared" si="0"/>
        <v>138</v>
      </c>
      <c r="C30" s="97">
        <v>138</v>
      </c>
      <c r="D30" s="97"/>
      <c r="E30" s="97"/>
      <c r="F30" s="97"/>
      <c r="G30" s="97"/>
      <c r="H30" s="97"/>
      <c r="I30" s="97"/>
    </row>
    <row r="31" spans="1:9" s="67" customFormat="1" ht="18.75">
      <c r="A31" s="98" t="s">
        <v>152</v>
      </c>
      <c r="B31" s="77">
        <f t="shared" si="0"/>
        <v>0</v>
      </c>
      <c r="C31" s="97"/>
      <c r="D31" s="97"/>
      <c r="E31" s="97"/>
      <c r="F31" s="97"/>
      <c r="G31" s="97"/>
      <c r="H31" s="97"/>
      <c r="I31" s="97"/>
    </row>
    <row r="32" spans="1:9" s="67" customFormat="1" ht="18.75">
      <c r="A32" s="98" t="s">
        <v>153</v>
      </c>
      <c r="B32" s="77">
        <f t="shared" si="0"/>
        <v>694</v>
      </c>
      <c r="C32" s="97">
        <v>671</v>
      </c>
      <c r="D32" s="97"/>
      <c r="E32" s="97"/>
      <c r="F32" s="97">
        <v>23</v>
      </c>
      <c r="G32" s="97"/>
      <c r="H32" s="97"/>
      <c r="I32" s="97"/>
    </row>
    <row r="33" spans="1:9" s="67" customFormat="1" ht="18.75">
      <c r="A33" s="98" t="s">
        <v>154</v>
      </c>
      <c r="B33" s="77">
        <f t="shared" si="0"/>
        <v>0</v>
      </c>
      <c r="C33" s="97"/>
      <c r="D33" s="97"/>
      <c r="E33" s="97"/>
      <c r="F33" s="97"/>
      <c r="G33" s="97"/>
      <c r="H33" s="97"/>
      <c r="I33" s="97"/>
    </row>
    <row r="34" spans="1:9" s="67" customFormat="1" ht="18.75">
      <c r="A34" s="95" t="s">
        <v>155</v>
      </c>
      <c r="B34" s="77">
        <f t="shared" si="0"/>
        <v>0</v>
      </c>
      <c r="C34" s="77">
        <f aca="true" t="shared" si="2" ref="C34:I34">C35+C36</f>
        <v>0</v>
      </c>
      <c r="D34" s="77"/>
      <c r="E34" s="77">
        <f t="shared" si="2"/>
        <v>0</v>
      </c>
      <c r="F34" s="77">
        <f t="shared" si="2"/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</row>
    <row r="35" spans="1:9" s="67" customFormat="1" ht="18.75">
      <c r="A35" s="96" t="s">
        <v>156</v>
      </c>
      <c r="B35" s="77">
        <f t="shared" si="0"/>
        <v>0</v>
      </c>
      <c r="C35" s="97"/>
      <c r="D35" s="97"/>
      <c r="E35" s="97"/>
      <c r="F35" s="97"/>
      <c r="G35" s="97"/>
      <c r="H35" s="97"/>
      <c r="I35" s="97"/>
    </row>
    <row r="36" spans="1:9" s="67" customFormat="1" ht="18.75">
      <c r="A36" s="96" t="s">
        <v>157</v>
      </c>
      <c r="B36" s="77">
        <f t="shared" si="0"/>
        <v>0</v>
      </c>
      <c r="C36" s="97"/>
      <c r="D36" s="97"/>
      <c r="E36" s="97"/>
      <c r="F36" s="97"/>
      <c r="G36" s="97"/>
      <c r="H36" s="97"/>
      <c r="I36" s="97"/>
    </row>
    <row r="37" spans="1:9" s="67" customFormat="1" ht="18.75">
      <c r="A37" s="95" t="s">
        <v>158</v>
      </c>
      <c r="B37" s="77">
        <f t="shared" si="0"/>
        <v>254</v>
      </c>
      <c r="C37" s="77">
        <f aca="true" t="shared" si="3" ref="C37:I37">C38+C39</f>
        <v>254</v>
      </c>
      <c r="D37" s="77"/>
      <c r="E37" s="77">
        <f t="shared" si="3"/>
        <v>0</v>
      </c>
      <c r="F37" s="77">
        <f t="shared" si="3"/>
        <v>0</v>
      </c>
      <c r="G37" s="77">
        <f t="shared" si="3"/>
        <v>0</v>
      </c>
      <c r="H37" s="77">
        <f t="shared" si="3"/>
        <v>0</v>
      </c>
      <c r="I37" s="77">
        <f t="shared" si="3"/>
        <v>0</v>
      </c>
    </row>
    <row r="38" spans="1:9" s="67" customFormat="1" ht="18.75">
      <c r="A38" s="98" t="s">
        <v>159</v>
      </c>
      <c r="B38" s="77">
        <f t="shared" si="0"/>
        <v>254</v>
      </c>
      <c r="C38" s="97">
        <v>254</v>
      </c>
      <c r="D38" s="97"/>
      <c r="E38" s="97"/>
      <c r="F38" s="97"/>
      <c r="G38" s="97"/>
      <c r="H38" s="97"/>
      <c r="I38" s="97"/>
    </row>
    <row r="39" spans="1:9" s="67" customFormat="1" ht="18.75">
      <c r="A39" s="98" t="s">
        <v>160</v>
      </c>
      <c r="B39" s="77">
        <f t="shared" si="0"/>
        <v>0</v>
      </c>
      <c r="C39" s="97"/>
      <c r="D39" s="97"/>
      <c r="E39" s="97"/>
      <c r="F39" s="97"/>
      <c r="G39" s="97"/>
      <c r="H39" s="97"/>
      <c r="I39" s="97"/>
    </row>
    <row r="40" spans="1:9" s="67" customFormat="1" ht="18.75">
      <c r="A40" s="95" t="s">
        <v>161</v>
      </c>
      <c r="B40" s="77">
        <f t="shared" si="0"/>
        <v>8131</v>
      </c>
      <c r="C40" s="77">
        <f aca="true" t="shared" si="4" ref="C40:I40">SUM(C41:C52)</f>
        <v>7090</v>
      </c>
      <c r="D40" s="77">
        <f t="shared" si="4"/>
        <v>1008</v>
      </c>
      <c r="E40" s="77">
        <f t="shared" si="4"/>
        <v>25</v>
      </c>
      <c r="F40" s="77">
        <f t="shared" si="4"/>
        <v>8</v>
      </c>
      <c r="G40" s="77">
        <f t="shared" si="4"/>
        <v>0</v>
      </c>
      <c r="H40" s="77">
        <f t="shared" si="4"/>
        <v>0</v>
      </c>
      <c r="I40" s="77">
        <f t="shared" si="4"/>
        <v>0</v>
      </c>
    </row>
    <row r="41" spans="1:9" s="67" customFormat="1" ht="18.75">
      <c r="A41" s="96" t="s">
        <v>162</v>
      </c>
      <c r="B41" s="77">
        <f t="shared" si="0"/>
        <v>174</v>
      </c>
      <c r="C41" s="97">
        <v>174</v>
      </c>
      <c r="D41" s="97"/>
      <c r="E41" s="97"/>
      <c r="F41" s="97"/>
      <c r="G41" s="97"/>
      <c r="H41" s="97"/>
      <c r="I41" s="97"/>
    </row>
    <row r="42" spans="1:9" s="67" customFormat="1" ht="18.75">
      <c r="A42" s="98" t="s">
        <v>163</v>
      </c>
      <c r="B42" s="77">
        <f t="shared" si="0"/>
        <v>5152</v>
      </c>
      <c r="C42" s="97">
        <v>5139</v>
      </c>
      <c r="D42" s="97"/>
      <c r="E42" s="97">
        <v>5</v>
      </c>
      <c r="F42" s="97">
        <v>8</v>
      </c>
      <c r="G42" s="97"/>
      <c r="H42" s="97"/>
      <c r="I42" s="97"/>
    </row>
    <row r="43" spans="1:9" s="67" customFormat="1" ht="18.75">
      <c r="A43" s="96" t="s">
        <v>164</v>
      </c>
      <c r="B43" s="77">
        <f t="shared" si="0"/>
        <v>0</v>
      </c>
      <c r="C43" s="97"/>
      <c r="D43" s="97"/>
      <c r="E43" s="97"/>
      <c r="F43" s="97"/>
      <c r="G43" s="97"/>
      <c r="H43" s="97"/>
      <c r="I43" s="97"/>
    </row>
    <row r="44" spans="1:9" s="67" customFormat="1" ht="18.75">
      <c r="A44" s="96" t="s">
        <v>165</v>
      </c>
      <c r="B44" s="77">
        <f t="shared" si="0"/>
        <v>698</v>
      </c>
      <c r="C44" s="97">
        <v>698</v>
      </c>
      <c r="D44" s="97"/>
      <c r="E44" s="97"/>
      <c r="F44" s="97"/>
      <c r="G44" s="97"/>
      <c r="H44" s="97"/>
      <c r="I44" s="97"/>
    </row>
    <row r="45" spans="1:9" s="67" customFormat="1" ht="18.75">
      <c r="A45" s="95" t="s">
        <v>166</v>
      </c>
      <c r="B45" s="77">
        <f t="shared" si="0"/>
        <v>729</v>
      </c>
      <c r="C45" s="97">
        <v>709</v>
      </c>
      <c r="D45" s="97"/>
      <c r="E45" s="97">
        <v>20</v>
      </c>
      <c r="F45" s="97"/>
      <c r="G45" s="97"/>
      <c r="H45" s="97"/>
      <c r="I45" s="97"/>
    </row>
    <row r="46" spans="1:9" s="67" customFormat="1" ht="18.75">
      <c r="A46" s="96" t="s">
        <v>167</v>
      </c>
      <c r="B46" s="77">
        <f t="shared" si="0"/>
        <v>370</v>
      </c>
      <c r="C46" s="97">
        <v>370</v>
      </c>
      <c r="D46" s="97"/>
      <c r="E46" s="97"/>
      <c r="F46" s="97"/>
      <c r="G46" s="97"/>
      <c r="H46" s="97"/>
      <c r="I46" s="97"/>
    </row>
    <row r="47" spans="1:9" s="67" customFormat="1" ht="18.75">
      <c r="A47" s="96" t="s">
        <v>168</v>
      </c>
      <c r="B47" s="77">
        <f t="shared" si="0"/>
        <v>0</v>
      </c>
      <c r="C47" s="97"/>
      <c r="D47" s="97"/>
      <c r="E47" s="97"/>
      <c r="F47" s="97"/>
      <c r="G47" s="97"/>
      <c r="H47" s="97"/>
      <c r="I47" s="97"/>
    </row>
    <row r="48" spans="1:9" s="67" customFormat="1" ht="18.75">
      <c r="A48" s="98" t="s">
        <v>169</v>
      </c>
      <c r="B48" s="77">
        <f t="shared" si="0"/>
        <v>0</v>
      </c>
      <c r="C48" s="97"/>
      <c r="D48" s="97"/>
      <c r="E48" s="97"/>
      <c r="F48" s="97"/>
      <c r="G48" s="97"/>
      <c r="H48" s="97"/>
      <c r="I48" s="97"/>
    </row>
    <row r="49" spans="1:9" s="67" customFormat="1" ht="18.75">
      <c r="A49" s="95" t="s">
        <v>170</v>
      </c>
      <c r="B49" s="77">
        <f t="shared" si="0"/>
        <v>0</v>
      </c>
      <c r="C49" s="97"/>
      <c r="D49" s="97"/>
      <c r="E49" s="97"/>
      <c r="F49" s="97"/>
      <c r="G49" s="97"/>
      <c r="H49" s="97"/>
      <c r="I49" s="97"/>
    </row>
    <row r="50" spans="1:9" s="67" customFormat="1" ht="18.75">
      <c r="A50" s="96" t="s">
        <v>171</v>
      </c>
      <c r="B50" s="77">
        <f t="shared" si="0"/>
        <v>0</v>
      </c>
      <c r="C50" s="97"/>
      <c r="D50" s="97"/>
      <c r="E50" s="97"/>
      <c r="F50" s="97"/>
      <c r="G50" s="97"/>
      <c r="H50" s="97"/>
      <c r="I50" s="97"/>
    </row>
    <row r="51" spans="1:9" s="67" customFormat="1" ht="18.75">
      <c r="A51" s="96" t="s">
        <v>172</v>
      </c>
      <c r="B51" s="77">
        <f t="shared" si="0"/>
        <v>0</v>
      </c>
      <c r="C51" s="97"/>
      <c r="D51" s="97"/>
      <c r="E51" s="97"/>
      <c r="F51" s="97"/>
      <c r="G51" s="97"/>
      <c r="H51" s="97"/>
      <c r="I51" s="97"/>
    </row>
    <row r="52" spans="1:9" s="67" customFormat="1" ht="18.75">
      <c r="A52" s="96" t="s">
        <v>173</v>
      </c>
      <c r="B52" s="77">
        <f t="shared" si="0"/>
        <v>1008</v>
      </c>
      <c r="C52" s="97"/>
      <c r="D52" s="97">
        <v>1008</v>
      </c>
      <c r="E52" s="97"/>
      <c r="F52" s="97"/>
      <c r="G52" s="97"/>
      <c r="H52" s="97"/>
      <c r="I52" s="97"/>
    </row>
    <row r="53" spans="1:9" s="67" customFormat="1" ht="18.75">
      <c r="A53" s="95" t="s">
        <v>174</v>
      </c>
      <c r="B53" s="77">
        <f t="shared" si="0"/>
        <v>39602</v>
      </c>
      <c r="C53" s="77">
        <f aca="true" t="shared" si="5" ref="C53:I53">SUM(C54:C63)</f>
        <v>35447</v>
      </c>
      <c r="D53" s="77">
        <f t="shared" si="5"/>
        <v>2564</v>
      </c>
      <c r="E53" s="77">
        <f t="shared" si="5"/>
        <v>920</v>
      </c>
      <c r="F53" s="77">
        <f t="shared" si="5"/>
        <v>671</v>
      </c>
      <c r="G53" s="77">
        <f t="shared" si="5"/>
        <v>0</v>
      </c>
      <c r="H53" s="77">
        <f t="shared" si="5"/>
        <v>0</v>
      </c>
      <c r="I53" s="77">
        <f t="shared" si="5"/>
        <v>0</v>
      </c>
    </row>
    <row r="54" spans="1:9" s="67" customFormat="1" ht="18.75">
      <c r="A54" s="98" t="s">
        <v>175</v>
      </c>
      <c r="B54" s="77">
        <f t="shared" si="0"/>
        <v>472</v>
      </c>
      <c r="C54" s="97">
        <v>472</v>
      </c>
      <c r="D54" s="97"/>
      <c r="E54" s="97">
        <v>0</v>
      </c>
      <c r="F54" s="97"/>
      <c r="G54" s="97"/>
      <c r="H54" s="97"/>
      <c r="I54" s="97"/>
    </row>
    <row r="55" spans="1:9" s="67" customFormat="1" ht="18.75">
      <c r="A55" s="96" t="s">
        <v>176</v>
      </c>
      <c r="B55" s="77">
        <f t="shared" si="0"/>
        <v>35163</v>
      </c>
      <c r="C55" s="97">
        <v>31829</v>
      </c>
      <c r="D55" s="97">
        <v>2556</v>
      </c>
      <c r="E55" s="97">
        <v>633</v>
      </c>
      <c r="F55" s="97">
        <v>145</v>
      </c>
      <c r="G55" s="97"/>
      <c r="H55" s="97"/>
      <c r="I55" s="97"/>
    </row>
    <row r="56" spans="1:9" s="67" customFormat="1" ht="18.75">
      <c r="A56" s="96" t="s">
        <v>177</v>
      </c>
      <c r="B56" s="77">
        <f t="shared" si="0"/>
        <v>1326</v>
      </c>
      <c r="C56" s="97">
        <v>1044</v>
      </c>
      <c r="D56" s="97"/>
      <c r="E56" s="97">
        <v>282</v>
      </c>
      <c r="F56" s="97"/>
      <c r="G56" s="97"/>
      <c r="H56" s="97"/>
      <c r="I56" s="97"/>
    </row>
    <row r="57" spans="1:9" s="67" customFormat="1" ht="18.75">
      <c r="A57" s="95" t="s">
        <v>178</v>
      </c>
      <c r="B57" s="77">
        <f t="shared" si="0"/>
        <v>53</v>
      </c>
      <c r="C57" s="97">
        <v>48</v>
      </c>
      <c r="D57" s="97"/>
      <c r="E57" s="97">
        <v>5</v>
      </c>
      <c r="F57" s="97"/>
      <c r="G57" s="97"/>
      <c r="H57" s="97"/>
      <c r="I57" s="97"/>
    </row>
    <row r="58" spans="1:9" s="67" customFormat="1" ht="18.75">
      <c r="A58" s="98" t="s">
        <v>179</v>
      </c>
      <c r="B58" s="77">
        <f t="shared" si="0"/>
        <v>0</v>
      </c>
      <c r="C58" s="97"/>
      <c r="D58" s="97"/>
      <c r="E58" s="97"/>
      <c r="F58" s="97"/>
      <c r="G58" s="97"/>
      <c r="H58" s="97"/>
      <c r="I58" s="97"/>
    </row>
    <row r="59" spans="1:9" s="67" customFormat="1" ht="18.75">
      <c r="A59" s="98" t="s">
        <v>180</v>
      </c>
      <c r="B59" s="77">
        <f t="shared" si="0"/>
        <v>0</v>
      </c>
      <c r="C59" s="97"/>
      <c r="D59" s="97"/>
      <c r="E59" s="97"/>
      <c r="F59" s="97"/>
      <c r="G59" s="97"/>
      <c r="H59" s="97"/>
      <c r="I59" s="97"/>
    </row>
    <row r="60" spans="1:9" s="67" customFormat="1" ht="18.75">
      <c r="A60" s="96" t="s">
        <v>181</v>
      </c>
      <c r="B60" s="77">
        <f t="shared" si="0"/>
        <v>0</v>
      </c>
      <c r="C60" s="97"/>
      <c r="D60" s="97"/>
      <c r="E60" s="97"/>
      <c r="F60" s="97"/>
      <c r="G60" s="97"/>
      <c r="H60" s="97"/>
      <c r="I60" s="97"/>
    </row>
    <row r="61" spans="1:9" s="67" customFormat="1" ht="18.75">
      <c r="A61" s="98" t="s">
        <v>182</v>
      </c>
      <c r="B61" s="77">
        <f t="shared" si="0"/>
        <v>554</v>
      </c>
      <c r="C61" s="97">
        <v>554</v>
      </c>
      <c r="D61" s="97"/>
      <c r="E61" s="97"/>
      <c r="F61" s="97"/>
      <c r="G61" s="97"/>
      <c r="H61" s="97"/>
      <c r="I61" s="97"/>
    </row>
    <row r="62" spans="1:9" s="67" customFormat="1" ht="18.75">
      <c r="A62" s="96" t="s">
        <v>183</v>
      </c>
      <c r="B62" s="77">
        <f t="shared" si="0"/>
        <v>1916</v>
      </c>
      <c r="C62" s="97">
        <v>1500</v>
      </c>
      <c r="D62" s="97"/>
      <c r="E62" s="97"/>
      <c r="F62" s="97">
        <v>416</v>
      </c>
      <c r="G62" s="97"/>
      <c r="H62" s="97"/>
      <c r="I62" s="97"/>
    </row>
    <row r="63" spans="1:9" s="67" customFormat="1" ht="18.75">
      <c r="A63" s="96" t="s">
        <v>184</v>
      </c>
      <c r="B63" s="77">
        <f t="shared" si="0"/>
        <v>118</v>
      </c>
      <c r="C63" s="97"/>
      <c r="D63" s="97">
        <v>8</v>
      </c>
      <c r="E63" s="97"/>
      <c r="F63" s="97">
        <v>110</v>
      </c>
      <c r="G63" s="97"/>
      <c r="H63" s="97"/>
      <c r="I63" s="97"/>
    </row>
    <row r="64" spans="1:9" s="67" customFormat="1" ht="18.75">
      <c r="A64" s="95" t="s">
        <v>185</v>
      </c>
      <c r="B64" s="77">
        <f t="shared" si="0"/>
        <v>353</v>
      </c>
      <c r="C64" s="77">
        <f aca="true" t="shared" si="6" ref="C64:I64">SUM(C65:C74)</f>
        <v>328</v>
      </c>
      <c r="D64" s="77"/>
      <c r="E64" s="77">
        <f t="shared" si="6"/>
        <v>0</v>
      </c>
      <c r="F64" s="77">
        <f t="shared" si="6"/>
        <v>25</v>
      </c>
      <c r="G64" s="77">
        <f t="shared" si="6"/>
        <v>0</v>
      </c>
      <c r="H64" s="77">
        <f t="shared" si="6"/>
        <v>0</v>
      </c>
      <c r="I64" s="77">
        <f t="shared" si="6"/>
        <v>0</v>
      </c>
    </row>
    <row r="65" spans="1:9" s="67" customFormat="1" ht="18.75">
      <c r="A65" s="98" t="s">
        <v>186</v>
      </c>
      <c r="B65" s="77">
        <f t="shared" si="0"/>
        <v>89</v>
      </c>
      <c r="C65" s="97">
        <v>89</v>
      </c>
      <c r="D65" s="97"/>
      <c r="E65" s="97"/>
      <c r="F65" s="97"/>
      <c r="G65" s="97"/>
      <c r="H65" s="97"/>
      <c r="I65" s="97"/>
    </row>
    <row r="66" spans="1:9" s="67" customFormat="1" ht="18.75">
      <c r="A66" s="96" t="s">
        <v>187</v>
      </c>
      <c r="B66" s="77">
        <f t="shared" si="0"/>
        <v>0</v>
      </c>
      <c r="C66" s="97"/>
      <c r="D66" s="97"/>
      <c r="E66" s="97"/>
      <c r="F66" s="97"/>
      <c r="G66" s="97"/>
      <c r="H66" s="97"/>
      <c r="I66" s="97"/>
    </row>
    <row r="67" spans="1:9" s="67" customFormat="1" ht="18.75">
      <c r="A67" s="98" t="s">
        <v>188</v>
      </c>
      <c r="B67" s="77">
        <f t="shared" si="0"/>
        <v>0</v>
      </c>
      <c r="C67" s="97"/>
      <c r="D67" s="97"/>
      <c r="E67" s="97"/>
      <c r="F67" s="97"/>
      <c r="G67" s="97"/>
      <c r="H67" s="97"/>
      <c r="I67" s="97"/>
    </row>
    <row r="68" spans="1:9" s="67" customFormat="1" ht="18.75">
      <c r="A68" s="98" t="s">
        <v>189</v>
      </c>
      <c r="B68" s="77">
        <f t="shared" si="0"/>
        <v>125</v>
      </c>
      <c r="C68" s="97">
        <v>100</v>
      </c>
      <c r="D68" s="97"/>
      <c r="E68" s="97"/>
      <c r="F68" s="97">
        <v>25</v>
      </c>
      <c r="G68" s="97"/>
      <c r="H68" s="97"/>
      <c r="I68" s="97"/>
    </row>
    <row r="69" spans="1:9" s="67" customFormat="1" ht="18.75">
      <c r="A69" s="98" t="s">
        <v>190</v>
      </c>
      <c r="B69" s="77">
        <f aca="true" t="shared" si="7" ref="B69:B132">SUM(C69:I69)</f>
        <v>0</v>
      </c>
      <c r="C69" s="97"/>
      <c r="D69" s="97"/>
      <c r="E69" s="97"/>
      <c r="F69" s="97"/>
      <c r="G69" s="97"/>
      <c r="H69" s="97"/>
      <c r="I69" s="97"/>
    </row>
    <row r="70" spans="1:9" s="67" customFormat="1" ht="18.75">
      <c r="A70" s="98" t="s">
        <v>191</v>
      </c>
      <c r="B70" s="77">
        <f t="shared" si="7"/>
        <v>0</v>
      </c>
      <c r="C70" s="97"/>
      <c r="D70" s="97"/>
      <c r="E70" s="97"/>
      <c r="F70" s="97"/>
      <c r="G70" s="97"/>
      <c r="H70" s="97"/>
      <c r="I70" s="97"/>
    </row>
    <row r="71" spans="1:9" s="67" customFormat="1" ht="18.75">
      <c r="A71" s="96" t="s">
        <v>192</v>
      </c>
      <c r="B71" s="77">
        <f t="shared" si="7"/>
        <v>89</v>
      </c>
      <c r="C71" s="97">
        <v>89</v>
      </c>
      <c r="D71" s="97"/>
      <c r="E71" s="97"/>
      <c r="F71" s="97"/>
      <c r="G71" s="97"/>
      <c r="H71" s="97"/>
      <c r="I71" s="97"/>
    </row>
    <row r="72" spans="1:9" s="67" customFormat="1" ht="18.75">
      <c r="A72" s="96" t="s">
        <v>193</v>
      </c>
      <c r="B72" s="77">
        <f t="shared" si="7"/>
        <v>0</v>
      </c>
      <c r="C72" s="97"/>
      <c r="D72" s="97"/>
      <c r="E72" s="97"/>
      <c r="F72" s="97"/>
      <c r="G72" s="97"/>
      <c r="H72" s="97"/>
      <c r="I72" s="97"/>
    </row>
    <row r="73" spans="1:9" s="67" customFormat="1" ht="18.75">
      <c r="A73" s="95" t="s">
        <v>194</v>
      </c>
      <c r="B73" s="77">
        <f t="shared" si="7"/>
        <v>0</v>
      </c>
      <c r="C73" s="97"/>
      <c r="D73" s="97"/>
      <c r="E73" s="97"/>
      <c r="F73" s="97"/>
      <c r="G73" s="97"/>
      <c r="H73" s="97"/>
      <c r="I73" s="97"/>
    </row>
    <row r="74" spans="1:9" s="67" customFormat="1" ht="18.75">
      <c r="A74" s="96" t="s">
        <v>195</v>
      </c>
      <c r="B74" s="77">
        <f t="shared" si="7"/>
        <v>50</v>
      </c>
      <c r="C74" s="97">
        <v>50</v>
      </c>
      <c r="D74" s="97"/>
      <c r="E74" s="97"/>
      <c r="F74" s="97"/>
      <c r="G74" s="97"/>
      <c r="H74" s="97"/>
      <c r="I74" s="97"/>
    </row>
    <row r="75" spans="1:9" s="67" customFormat="1" ht="18.75">
      <c r="A75" s="95" t="s">
        <v>196</v>
      </c>
      <c r="B75" s="77">
        <f t="shared" si="7"/>
        <v>2140</v>
      </c>
      <c r="C75" s="77">
        <f aca="true" t="shared" si="8" ref="C75:I75">SUM(C76:C80)</f>
        <v>1793</v>
      </c>
      <c r="D75" s="77">
        <f t="shared" si="8"/>
        <v>81</v>
      </c>
      <c r="E75" s="77">
        <f t="shared" si="8"/>
        <v>246</v>
      </c>
      <c r="F75" s="77">
        <f t="shared" si="8"/>
        <v>20</v>
      </c>
      <c r="G75" s="77">
        <f t="shared" si="8"/>
        <v>0</v>
      </c>
      <c r="H75" s="77">
        <f t="shared" si="8"/>
        <v>0</v>
      </c>
      <c r="I75" s="77">
        <f t="shared" si="8"/>
        <v>0</v>
      </c>
    </row>
    <row r="76" spans="1:9" s="67" customFormat="1" ht="18.75">
      <c r="A76" s="95" t="s">
        <v>197</v>
      </c>
      <c r="B76" s="77">
        <f t="shared" si="7"/>
        <v>947</v>
      </c>
      <c r="C76" s="97">
        <v>872</v>
      </c>
      <c r="D76" s="97">
        <v>55</v>
      </c>
      <c r="E76" s="97"/>
      <c r="F76" s="97">
        <v>20</v>
      </c>
      <c r="G76" s="97"/>
      <c r="H76" s="97"/>
      <c r="I76" s="97"/>
    </row>
    <row r="77" spans="1:9" s="67" customFormat="1" ht="18.75">
      <c r="A77" s="95" t="s">
        <v>198</v>
      </c>
      <c r="B77" s="77">
        <f t="shared" si="7"/>
        <v>285</v>
      </c>
      <c r="C77" s="97">
        <v>279</v>
      </c>
      <c r="D77" s="97">
        <v>6</v>
      </c>
      <c r="E77" s="97"/>
      <c r="F77" s="97"/>
      <c r="G77" s="97"/>
      <c r="H77" s="97"/>
      <c r="I77" s="97"/>
    </row>
    <row r="78" spans="1:9" s="67" customFormat="1" ht="18.75">
      <c r="A78" s="95" t="s">
        <v>199</v>
      </c>
      <c r="B78" s="77">
        <f t="shared" si="7"/>
        <v>0</v>
      </c>
      <c r="C78" s="97"/>
      <c r="D78" s="97"/>
      <c r="E78" s="97"/>
      <c r="F78" s="97"/>
      <c r="G78" s="97"/>
      <c r="H78" s="97"/>
      <c r="I78" s="97"/>
    </row>
    <row r="79" spans="1:9" s="67" customFormat="1" ht="18.75">
      <c r="A79" s="95" t="s">
        <v>200</v>
      </c>
      <c r="B79" s="77">
        <f t="shared" si="7"/>
        <v>674</v>
      </c>
      <c r="C79" s="97">
        <v>642</v>
      </c>
      <c r="D79" s="97"/>
      <c r="E79" s="97">
        <v>32</v>
      </c>
      <c r="F79" s="97"/>
      <c r="G79" s="97"/>
      <c r="H79" s="97"/>
      <c r="I79" s="97"/>
    </row>
    <row r="80" spans="1:9" s="67" customFormat="1" ht="18.75">
      <c r="A80" s="95" t="s">
        <v>201</v>
      </c>
      <c r="B80" s="77">
        <f t="shared" si="7"/>
        <v>234</v>
      </c>
      <c r="C80" s="97"/>
      <c r="D80" s="97">
        <v>20</v>
      </c>
      <c r="E80" s="97">
        <v>214</v>
      </c>
      <c r="F80" s="97"/>
      <c r="G80" s="97"/>
      <c r="H80" s="97"/>
      <c r="I80" s="97"/>
    </row>
    <row r="81" spans="1:9" s="67" customFormat="1" ht="18.75">
      <c r="A81" s="95" t="s">
        <v>202</v>
      </c>
      <c r="B81" s="77">
        <f t="shared" si="7"/>
        <v>16824</v>
      </c>
      <c r="C81" s="77">
        <f aca="true" t="shared" si="9" ref="C81:I81">SUM(C82:C101)</f>
        <v>8052</v>
      </c>
      <c r="D81" s="77">
        <f t="shared" si="9"/>
        <v>4202</v>
      </c>
      <c r="E81" s="77">
        <f t="shared" si="9"/>
        <v>4440</v>
      </c>
      <c r="F81" s="77">
        <f t="shared" si="9"/>
        <v>130</v>
      </c>
      <c r="G81" s="77">
        <f t="shared" si="9"/>
        <v>0</v>
      </c>
      <c r="H81" s="77">
        <f t="shared" si="9"/>
        <v>0</v>
      </c>
      <c r="I81" s="77">
        <f t="shared" si="9"/>
        <v>0</v>
      </c>
    </row>
    <row r="82" spans="1:9" s="67" customFormat="1" ht="18.75">
      <c r="A82" s="95" t="s">
        <v>203</v>
      </c>
      <c r="B82" s="77">
        <f t="shared" si="7"/>
        <v>5897</v>
      </c>
      <c r="C82" s="97">
        <v>5897</v>
      </c>
      <c r="D82" s="97"/>
      <c r="E82" s="97"/>
      <c r="F82" s="97"/>
      <c r="G82" s="97"/>
      <c r="H82" s="97"/>
      <c r="I82" s="97"/>
    </row>
    <row r="83" spans="1:9" s="67" customFormat="1" ht="18.75">
      <c r="A83" s="95" t="s">
        <v>204</v>
      </c>
      <c r="B83" s="77">
        <f t="shared" si="7"/>
        <v>239</v>
      </c>
      <c r="C83" s="97">
        <v>239</v>
      </c>
      <c r="D83" s="97"/>
      <c r="E83" s="97"/>
      <c r="F83" s="97"/>
      <c r="G83" s="97"/>
      <c r="H83" s="97"/>
      <c r="I83" s="97"/>
    </row>
    <row r="84" spans="1:9" s="67" customFormat="1" ht="18.75">
      <c r="A84" s="95" t="s">
        <v>205</v>
      </c>
      <c r="B84" s="77">
        <f t="shared" si="7"/>
        <v>0</v>
      </c>
      <c r="C84" s="97"/>
      <c r="D84" s="97"/>
      <c r="E84" s="97"/>
      <c r="F84" s="97"/>
      <c r="G84" s="97"/>
      <c r="H84" s="97"/>
      <c r="I84" s="97"/>
    </row>
    <row r="85" spans="1:9" s="67" customFormat="1" ht="18.75">
      <c r="A85" s="95" t="s">
        <v>206</v>
      </c>
      <c r="B85" s="77">
        <f t="shared" si="7"/>
        <v>888</v>
      </c>
      <c r="C85" s="97">
        <v>874</v>
      </c>
      <c r="D85" s="97">
        <v>14</v>
      </c>
      <c r="E85" s="97"/>
      <c r="F85" s="97"/>
      <c r="G85" s="97"/>
      <c r="H85" s="97"/>
      <c r="I85" s="97"/>
    </row>
    <row r="86" spans="1:9" s="67" customFormat="1" ht="18.75">
      <c r="A86" s="95" t="s">
        <v>207</v>
      </c>
      <c r="B86" s="77">
        <f t="shared" si="7"/>
        <v>0</v>
      </c>
      <c r="C86" s="97"/>
      <c r="D86" s="97"/>
      <c r="E86" s="97"/>
      <c r="F86" s="97"/>
      <c r="G86" s="97"/>
      <c r="H86" s="97"/>
      <c r="I86" s="97"/>
    </row>
    <row r="87" spans="1:9" s="67" customFormat="1" ht="18.75">
      <c r="A87" s="95" t="s">
        <v>208</v>
      </c>
      <c r="B87" s="77">
        <f t="shared" si="7"/>
        <v>263</v>
      </c>
      <c r="C87" s="97"/>
      <c r="D87" s="97"/>
      <c r="E87" s="97">
        <v>263</v>
      </c>
      <c r="F87" s="97"/>
      <c r="G87" s="97"/>
      <c r="H87" s="97"/>
      <c r="I87" s="97"/>
    </row>
    <row r="88" spans="1:9" s="67" customFormat="1" ht="18.75">
      <c r="A88" s="95" t="s">
        <v>209</v>
      </c>
      <c r="B88" s="77">
        <f t="shared" si="7"/>
        <v>519</v>
      </c>
      <c r="C88" s="97">
        <v>314</v>
      </c>
      <c r="D88" s="97"/>
      <c r="E88" s="97">
        <v>205</v>
      </c>
      <c r="F88" s="97"/>
      <c r="G88" s="97"/>
      <c r="H88" s="97"/>
      <c r="I88" s="97"/>
    </row>
    <row r="89" spans="1:9" s="67" customFormat="1" ht="18.75">
      <c r="A89" s="95" t="s">
        <v>210</v>
      </c>
      <c r="B89" s="77">
        <f t="shared" si="7"/>
        <v>132</v>
      </c>
      <c r="C89" s="97"/>
      <c r="D89" s="97"/>
      <c r="E89" s="97">
        <v>132</v>
      </c>
      <c r="F89" s="97"/>
      <c r="G89" s="97"/>
      <c r="H89" s="97"/>
      <c r="I89" s="97"/>
    </row>
    <row r="90" spans="1:9" s="67" customFormat="1" ht="18.75">
      <c r="A90" s="95" t="s">
        <v>211</v>
      </c>
      <c r="B90" s="77">
        <f t="shared" si="7"/>
        <v>487</v>
      </c>
      <c r="C90" s="97">
        <v>303</v>
      </c>
      <c r="D90" s="97"/>
      <c r="E90" s="97">
        <v>54</v>
      </c>
      <c r="F90" s="97">
        <v>130</v>
      </c>
      <c r="G90" s="97"/>
      <c r="H90" s="97"/>
      <c r="I90" s="97"/>
    </row>
    <row r="91" spans="1:9" s="67" customFormat="1" ht="18.75">
      <c r="A91" s="95" t="s">
        <v>212</v>
      </c>
      <c r="B91" s="77">
        <f t="shared" si="7"/>
        <v>351</v>
      </c>
      <c r="C91" s="97">
        <v>250</v>
      </c>
      <c r="D91" s="97"/>
      <c r="E91" s="97">
        <v>101</v>
      </c>
      <c r="F91" s="97"/>
      <c r="G91" s="97"/>
      <c r="H91" s="97"/>
      <c r="I91" s="97"/>
    </row>
    <row r="92" spans="1:9" s="67" customFormat="1" ht="18.75">
      <c r="A92" s="95" t="s">
        <v>213</v>
      </c>
      <c r="B92" s="77">
        <f t="shared" si="7"/>
        <v>75</v>
      </c>
      <c r="C92" s="97">
        <v>75</v>
      </c>
      <c r="D92" s="97"/>
      <c r="E92" s="97"/>
      <c r="F92" s="97"/>
      <c r="G92" s="97"/>
      <c r="H92" s="97"/>
      <c r="I92" s="97"/>
    </row>
    <row r="93" spans="1:9" s="67" customFormat="1" ht="18.75">
      <c r="A93" s="95" t="s">
        <v>214</v>
      </c>
      <c r="B93" s="77">
        <f t="shared" si="7"/>
        <v>0</v>
      </c>
      <c r="C93" s="97"/>
      <c r="D93" s="97"/>
      <c r="E93" s="97"/>
      <c r="F93" s="97"/>
      <c r="G93" s="97"/>
      <c r="H93" s="97"/>
      <c r="I93" s="97"/>
    </row>
    <row r="94" spans="1:9" s="67" customFormat="1" ht="18.75">
      <c r="A94" s="95" t="s">
        <v>215</v>
      </c>
      <c r="B94" s="77">
        <f t="shared" si="7"/>
        <v>100</v>
      </c>
      <c r="C94" s="97">
        <v>100</v>
      </c>
      <c r="D94" s="97"/>
      <c r="E94" s="97"/>
      <c r="F94" s="97"/>
      <c r="G94" s="97"/>
      <c r="H94" s="97"/>
      <c r="I94" s="97"/>
    </row>
    <row r="95" spans="1:9" s="67" customFormat="1" ht="18.75">
      <c r="A95" s="95" t="s">
        <v>216</v>
      </c>
      <c r="B95" s="77">
        <f t="shared" si="7"/>
        <v>23</v>
      </c>
      <c r="C95" s="97"/>
      <c r="D95" s="97"/>
      <c r="E95" s="97">
        <v>23</v>
      </c>
      <c r="F95" s="97"/>
      <c r="G95" s="97"/>
      <c r="H95" s="97"/>
      <c r="I95" s="97"/>
    </row>
    <row r="96" spans="1:9" s="67" customFormat="1" ht="18.75">
      <c r="A96" s="95" t="s">
        <v>217</v>
      </c>
      <c r="B96" s="77">
        <f t="shared" si="7"/>
        <v>0</v>
      </c>
      <c r="C96" s="97"/>
      <c r="D96" s="97"/>
      <c r="E96" s="97"/>
      <c r="F96" s="97"/>
      <c r="G96" s="97"/>
      <c r="H96" s="97"/>
      <c r="I96" s="97"/>
    </row>
    <row r="97" spans="1:9" s="67" customFormat="1" ht="18.75">
      <c r="A97" s="95" t="s">
        <v>218</v>
      </c>
      <c r="B97" s="77">
        <f t="shared" si="7"/>
        <v>0</v>
      </c>
      <c r="C97" s="97"/>
      <c r="D97" s="97"/>
      <c r="E97" s="97"/>
      <c r="F97" s="97"/>
      <c r="G97" s="97"/>
      <c r="H97" s="97"/>
      <c r="I97" s="97"/>
    </row>
    <row r="98" spans="1:9" s="67" customFormat="1" ht="18.75">
      <c r="A98" s="95" t="s">
        <v>219</v>
      </c>
      <c r="B98" s="77">
        <f t="shared" si="7"/>
        <v>0</v>
      </c>
      <c r="C98" s="97"/>
      <c r="D98" s="97"/>
      <c r="E98" s="97"/>
      <c r="F98" s="97"/>
      <c r="G98" s="97"/>
      <c r="H98" s="97"/>
      <c r="I98" s="97"/>
    </row>
    <row r="99" spans="1:9" s="67" customFormat="1" ht="18.75">
      <c r="A99" s="95" t="s">
        <v>220</v>
      </c>
      <c r="B99" s="77">
        <f t="shared" si="7"/>
        <v>2955</v>
      </c>
      <c r="C99" s="97"/>
      <c r="D99" s="97">
        <v>2955</v>
      </c>
      <c r="E99" s="97"/>
      <c r="F99" s="97"/>
      <c r="G99" s="97"/>
      <c r="H99" s="97"/>
      <c r="I99" s="97"/>
    </row>
    <row r="100" spans="1:9" s="67" customFormat="1" ht="18.75">
      <c r="A100" s="95" t="s">
        <v>221</v>
      </c>
      <c r="B100" s="77">
        <f t="shared" si="7"/>
        <v>0</v>
      </c>
      <c r="C100" s="97"/>
      <c r="D100" s="97"/>
      <c r="E100" s="97"/>
      <c r="F100" s="97"/>
      <c r="G100" s="97"/>
      <c r="H100" s="97"/>
      <c r="I100" s="97"/>
    </row>
    <row r="101" spans="1:9" s="67" customFormat="1" ht="18.75">
      <c r="A101" s="95" t="s">
        <v>222</v>
      </c>
      <c r="B101" s="77">
        <f t="shared" si="7"/>
        <v>4895</v>
      </c>
      <c r="C101" s="97"/>
      <c r="D101" s="97">
        <v>1233</v>
      </c>
      <c r="E101" s="97">
        <v>3662</v>
      </c>
      <c r="F101" s="97"/>
      <c r="G101" s="97"/>
      <c r="H101" s="97"/>
      <c r="I101" s="97"/>
    </row>
    <row r="102" spans="1:9" s="67" customFormat="1" ht="18.75">
      <c r="A102" s="95" t="s">
        <v>223</v>
      </c>
      <c r="B102" s="77">
        <f t="shared" si="7"/>
        <v>10588</v>
      </c>
      <c r="C102" s="77">
        <f aca="true" t="shared" si="10" ref="C102:I102">SUM(C103:C114)</f>
        <v>7859</v>
      </c>
      <c r="D102" s="77"/>
      <c r="E102" s="77">
        <f t="shared" si="10"/>
        <v>2389</v>
      </c>
      <c r="F102" s="77">
        <f t="shared" si="10"/>
        <v>340</v>
      </c>
      <c r="G102" s="77">
        <f t="shared" si="10"/>
        <v>0</v>
      </c>
      <c r="H102" s="77">
        <f t="shared" si="10"/>
        <v>0</v>
      </c>
      <c r="I102" s="77">
        <f t="shared" si="10"/>
        <v>0</v>
      </c>
    </row>
    <row r="103" spans="1:9" s="67" customFormat="1" ht="18.75">
      <c r="A103" s="95" t="s">
        <v>224</v>
      </c>
      <c r="B103" s="77">
        <f t="shared" si="7"/>
        <v>1410</v>
      </c>
      <c r="C103" s="97">
        <v>1410</v>
      </c>
      <c r="D103" s="97"/>
      <c r="E103" s="97"/>
      <c r="F103" s="97"/>
      <c r="G103" s="97"/>
      <c r="H103" s="97"/>
      <c r="I103" s="97"/>
    </row>
    <row r="104" spans="1:9" s="67" customFormat="1" ht="18.75">
      <c r="A104" s="95" t="s">
        <v>225</v>
      </c>
      <c r="B104" s="77">
        <f t="shared" si="7"/>
        <v>3137</v>
      </c>
      <c r="C104" s="97">
        <v>2819</v>
      </c>
      <c r="D104" s="97"/>
      <c r="E104" s="97">
        <v>318</v>
      </c>
      <c r="F104" s="97"/>
      <c r="G104" s="97"/>
      <c r="H104" s="97"/>
      <c r="I104" s="97"/>
    </row>
    <row r="105" spans="1:9" s="67" customFormat="1" ht="18.75">
      <c r="A105" s="95" t="s">
        <v>226</v>
      </c>
      <c r="B105" s="77">
        <f t="shared" si="7"/>
        <v>2449</v>
      </c>
      <c r="C105" s="97">
        <v>2376</v>
      </c>
      <c r="D105" s="97"/>
      <c r="E105" s="97">
        <v>49</v>
      </c>
      <c r="F105" s="97">
        <v>24</v>
      </c>
      <c r="G105" s="97"/>
      <c r="H105" s="97"/>
      <c r="I105" s="97"/>
    </row>
    <row r="106" spans="1:9" s="67" customFormat="1" ht="18.75">
      <c r="A106" s="95" t="s">
        <v>227</v>
      </c>
      <c r="B106" s="77">
        <f t="shared" si="7"/>
        <v>2443</v>
      </c>
      <c r="C106" s="97">
        <v>1089</v>
      </c>
      <c r="D106" s="97"/>
      <c r="E106" s="97">
        <v>1086</v>
      </c>
      <c r="F106" s="97">
        <v>268</v>
      </c>
      <c r="G106" s="97"/>
      <c r="H106" s="97"/>
      <c r="I106" s="97"/>
    </row>
    <row r="107" spans="1:9" s="67" customFormat="1" ht="18.75">
      <c r="A107" s="95" t="s">
        <v>228</v>
      </c>
      <c r="B107" s="77">
        <f t="shared" si="7"/>
        <v>27</v>
      </c>
      <c r="C107" s="97">
        <v>0</v>
      </c>
      <c r="D107" s="97"/>
      <c r="E107" s="97">
        <v>27</v>
      </c>
      <c r="F107" s="97"/>
      <c r="G107" s="97"/>
      <c r="H107" s="97"/>
      <c r="I107" s="97"/>
    </row>
    <row r="108" spans="1:9" s="67" customFormat="1" ht="18.75">
      <c r="A108" s="95" t="s">
        <v>229</v>
      </c>
      <c r="B108" s="77">
        <f t="shared" si="7"/>
        <v>242</v>
      </c>
      <c r="C108" s="97"/>
      <c r="D108" s="97"/>
      <c r="E108" s="97">
        <v>242</v>
      </c>
      <c r="F108" s="97"/>
      <c r="G108" s="97"/>
      <c r="H108" s="97"/>
      <c r="I108" s="97"/>
    </row>
    <row r="109" spans="1:9" s="67" customFormat="1" ht="18.75">
      <c r="A109" s="95" t="s">
        <v>230</v>
      </c>
      <c r="B109" s="77">
        <f t="shared" si="7"/>
        <v>86</v>
      </c>
      <c r="C109" s="97">
        <v>65</v>
      </c>
      <c r="D109" s="97"/>
      <c r="E109" s="97">
        <v>21</v>
      </c>
      <c r="F109" s="97"/>
      <c r="G109" s="97"/>
      <c r="H109" s="97"/>
      <c r="I109" s="97"/>
    </row>
    <row r="110" spans="1:9" s="67" customFormat="1" ht="18.75">
      <c r="A110" s="95" t="s">
        <v>231</v>
      </c>
      <c r="B110" s="77">
        <f t="shared" si="7"/>
        <v>0</v>
      </c>
      <c r="C110" s="97">
        <v>0</v>
      </c>
      <c r="D110" s="97"/>
      <c r="E110" s="97"/>
      <c r="F110" s="97"/>
      <c r="G110" s="97"/>
      <c r="H110" s="97"/>
      <c r="I110" s="97"/>
    </row>
    <row r="111" spans="1:9" s="67" customFormat="1" ht="18.75">
      <c r="A111" s="95" t="s">
        <v>232</v>
      </c>
      <c r="B111" s="77">
        <f t="shared" si="7"/>
        <v>0</v>
      </c>
      <c r="C111" s="97"/>
      <c r="D111" s="97"/>
      <c r="E111" s="97"/>
      <c r="F111" s="97"/>
      <c r="G111" s="97"/>
      <c r="H111" s="97"/>
      <c r="I111" s="97"/>
    </row>
    <row r="112" spans="1:9" s="67" customFormat="1" ht="18.75">
      <c r="A112" s="95" t="s">
        <v>233</v>
      </c>
      <c r="B112" s="77">
        <f t="shared" si="7"/>
        <v>462</v>
      </c>
      <c r="C112" s="97">
        <v>100</v>
      </c>
      <c r="D112" s="97"/>
      <c r="E112" s="97">
        <v>362</v>
      </c>
      <c r="F112" s="97"/>
      <c r="G112" s="97"/>
      <c r="H112" s="97"/>
      <c r="I112" s="97"/>
    </row>
    <row r="113" spans="1:9" s="67" customFormat="1" ht="18.75">
      <c r="A113" s="95" t="s">
        <v>234</v>
      </c>
      <c r="B113" s="77">
        <f t="shared" si="7"/>
        <v>46</v>
      </c>
      <c r="C113" s="97"/>
      <c r="D113" s="97"/>
      <c r="E113" s="97">
        <v>46</v>
      </c>
      <c r="F113" s="97"/>
      <c r="G113" s="97"/>
      <c r="H113" s="97"/>
      <c r="I113" s="97"/>
    </row>
    <row r="114" spans="1:9" s="67" customFormat="1" ht="18.75">
      <c r="A114" s="95" t="s">
        <v>235</v>
      </c>
      <c r="B114" s="77">
        <f t="shared" si="7"/>
        <v>286</v>
      </c>
      <c r="C114" s="97"/>
      <c r="D114" s="97"/>
      <c r="E114" s="97">
        <v>238</v>
      </c>
      <c r="F114" s="97">
        <v>48</v>
      </c>
      <c r="G114" s="97"/>
      <c r="H114" s="97"/>
      <c r="I114" s="97"/>
    </row>
    <row r="115" spans="1:9" s="67" customFormat="1" ht="18.75">
      <c r="A115" s="95" t="s">
        <v>236</v>
      </c>
      <c r="B115" s="77">
        <f t="shared" si="7"/>
        <v>1773</v>
      </c>
      <c r="C115" s="77">
        <f aca="true" t="shared" si="11" ref="C115:I115">SUM(C116:C130)</f>
        <v>1401</v>
      </c>
      <c r="D115" s="77"/>
      <c r="E115" s="77">
        <f t="shared" si="11"/>
        <v>349</v>
      </c>
      <c r="F115" s="77">
        <f t="shared" si="11"/>
        <v>23</v>
      </c>
      <c r="G115" s="77">
        <f t="shared" si="11"/>
        <v>0</v>
      </c>
      <c r="H115" s="77">
        <f t="shared" si="11"/>
        <v>0</v>
      </c>
      <c r="I115" s="77">
        <f t="shared" si="11"/>
        <v>0</v>
      </c>
    </row>
    <row r="116" spans="1:9" s="67" customFormat="1" ht="18.75">
      <c r="A116" s="95" t="s">
        <v>237</v>
      </c>
      <c r="B116" s="77">
        <f t="shared" si="7"/>
        <v>381</v>
      </c>
      <c r="C116" s="97">
        <v>381</v>
      </c>
      <c r="D116" s="97"/>
      <c r="E116" s="97"/>
      <c r="F116" s="97"/>
      <c r="G116" s="97"/>
      <c r="H116" s="97"/>
      <c r="I116" s="97"/>
    </row>
    <row r="117" spans="1:9" s="67" customFormat="1" ht="18.75">
      <c r="A117" s="95" t="s">
        <v>238</v>
      </c>
      <c r="B117" s="77">
        <f t="shared" si="7"/>
        <v>120</v>
      </c>
      <c r="C117" s="97">
        <v>120</v>
      </c>
      <c r="D117" s="97"/>
      <c r="E117" s="97"/>
      <c r="F117" s="97"/>
      <c r="G117" s="97"/>
      <c r="H117" s="97"/>
      <c r="I117" s="97"/>
    </row>
    <row r="118" spans="1:9" s="67" customFormat="1" ht="18.75">
      <c r="A118" s="95" t="s">
        <v>239</v>
      </c>
      <c r="B118" s="77">
        <f t="shared" si="7"/>
        <v>923</v>
      </c>
      <c r="C118" s="97">
        <v>900</v>
      </c>
      <c r="D118" s="97"/>
      <c r="E118" s="97"/>
      <c r="F118" s="97">
        <v>23</v>
      </c>
      <c r="G118" s="97"/>
      <c r="H118" s="97"/>
      <c r="I118" s="97"/>
    </row>
    <row r="119" spans="1:9" s="67" customFormat="1" ht="18.75">
      <c r="A119" s="95" t="s">
        <v>240</v>
      </c>
      <c r="B119" s="77">
        <f t="shared" si="7"/>
        <v>0</v>
      </c>
      <c r="C119" s="97"/>
      <c r="D119" s="97"/>
      <c r="E119" s="97"/>
      <c r="F119" s="97"/>
      <c r="G119" s="97"/>
      <c r="H119" s="97"/>
      <c r="I119" s="97"/>
    </row>
    <row r="120" spans="1:9" s="67" customFormat="1" ht="18.75">
      <c r="A120" s="95" t="s">
        <v>241</v>
      </c>
      <c r="B120" s="77">
        <f t="shared" si="7"/>
        <v>52</v>
      </c>
      <c r="C120" s="97"/>
      <c r="D120" s="97"/>
      <c r="E120" s="97">
        <v>52</v>
      </c>
      <c r="F120" s="97"/>
      <c r="G120" s="97"/>
      <c r="H120" s="97"/>
      <c r="I120" s="97"/>
    </row>
    <row r="121" spans="1:9" s="67" customFormat="1" ht="18.75">
      <c r="A121" s="95" t="s">
        <v>242</v>
      </c>
      <c r="B121" s="77">
        <f t="shared" si="7"/>
        <v>167</v>
      </c>
      <c r="C121" s="97"/>
      <c r="D121" s="97"/>
      <c r="E121" s="97">
        <v>167</v>
      </c>
      <c r="F121" s="97"/>
      <c r="G121" s="97"/>
      <c r="H121" s="97"/>
      <c r="I121" s="97"/>
    </row>
    <row r="122" spans="1:9" s="67" customFormat="1" ht="18.75">
      <c r="A122" s="95" t="s">
        <v>243</v>
      </c>
      <c r="B122" s="77">
        <f t="shared" si="7"/>
        <v>0</v>
      </c>
      <c r="C122" s="97"/>
      <c r="D122" s="97"/>
      <c r="E122" s="97"/>
      <c r="F122" s="97"/>
      <c r="G122" s="97"/>
      <c r="H122" s="97"/>
      <c r="I122" s="97"/>
    </row>
    <row r="123" spans="1:9" s="67" customFormat="1" ht="18.75">
      <c r="A123" s="95" t="s">
        <v>244</v>
      </c>
      <c r="B123" s="77">
        <f t="shared" si="7"/>
        <v>0</v>
      </c>
      <c r="C123" s="97"/>
      <c r="D123" s="97"/>
      <c r="E123" s="97"/>
      <c r="F123" s="97"/>
      <c r="G123" s="97"/>
      <c r="H123" s="97"/>
      <c r="I123" s="97"/>
    </row>
    <row r="124" spans="1:9" s="67" customFormat="1" ht="18.75">
      <c r="A124" s="95" t="s">
        <v>245</v>
      </c>
      <c r="B124" s="77">
        <f t="shared" si="7"/>
        <v>0</v>
      </c>
      <c r="C124" s="97"/>
      <c r="D124" s="97"/>
      <c r="E124" s="97"/>
      <c r="F124" s="97"/>
      <c r="G124" s="97"/>
      <c r="H124" s="97"/>
      <c r="I124" s="97"/>
    </row>
    <row r="125" spans="1:9" s="67" customFormat="1" ht="18.75">
      <c r="A125" s="95" t="s">
        <v>246</v>
      </c>
      <c r="B125" s="77">
        <f t="shared" si="7"/>
        <v>130</v>
      </c>
      <c r="C125" s="97"/>
      <c r="D125" s="97"/>
      <c r="E125" s="97">
        <v>130</v>
      </c>
      <c r="F125" s="97"/>
      <c r="G125" s="97"/>
      <c r="H125" s="97"/>
      <c r="I125" s="97"/>
    </row>
    <row r="126" spans="1:9" s="67" customFormat="1" ht="18.75">
      <c r="A126" s="95" t="s">
        <v>247</v>
      </c>
      <c r="B126" s="77">
        <f t="shared" si="7"/>
        <v>0</v>
      </c>
      <c r="C126" s="97"/>
      <c r="D126" s="97"/>
      <c r="E126" s="97"/>
      <c r="F126" s="97"/>
      <c r="G126" s="97"/>
      <c r="H126" s="97"/>
      <c r="I126" s="97"/>
    </row>
    <row r="127" spans="1:9" s="67" customFormat="1" ht="18.75">
      <c r="A127" s="95" t="s">
        <v>248</v>
      </c>
      <c r="B127" s="77">
        <f t="shared" si="7"/>
        <v>0</v>
      </c>
      <c r="C127" s="97"/>
      <c r="D127" s="97"/>
      <c r="E127" s="97"/>
      <c r="F127" s="97"/>
      <c r="G127" s="97"/>
      <c r="H127" s="97"/>
      <c r="I127" s="97"/>
    </row>
    <row r="128" spans="1:9" s="67" customFormat="1" ht="18.75">
      <c r="A128" s="95" t="s">
        <v>249</v>
      </c>
      <c r="B128" s="77">
        <f t="shared" si="7"/>
        <v>0</v>
      </c>
      <c r="C128" s="97"/>
      <c r="D128" s="97"/>
      <c r="E128" s="97"/>
      <c r="F128" s="97"/>
      <c r="G128" s="97"/>
      <c r="H128" s="97"/>
      <c r="I128" s="97"/>
    </row>
    <row r="129" spans="1:9" s="67" customFormat="1" ht="18.75">
      <c r="A129" s="95" t="s">
        <v>250</v>
      </c>
      <c r="B129" s="77">
        <f t="shared" si="7"/>
        <v>0</v>
      </c>
      <c r="C129" s="97"/>
      <c r="D129" s="97"/>
      <c r="E129" s="97"/>
      <c r="F129" s="97"/>
      <c r="G129" s="97"/>
      <c r="H129" s="97"/>
      <c r="I129" s="97"/>
    </row>
    <row r="130" spans="1:9" s="67" customFormat="1" ht="18.75">
      <c r="A130" s="95" t="s">
        <v>251</v>
      </c>
      <c r="B130" s="77">
        <f t="shared" si="7"/>
        <v>0</v>
      </c>
      <c r="C130" s="97"/>
      <c r="D130" s="97"/>
      <c r="E130" s="97"/>
      <c r="F130" s="97"/>
      <c r="G130" s="97"/>
      <c r="H130" s="97"/>
      <c r="I130" s="97"/>
    </row>
    <row r="131" spans="1:9" s="67" customFormat="1" ht="18.75">
      <c r="A131" s="95" t="s">
        <v>252</v>
      </c>
      <c r="B131" s="77">
        <f t="shared" si="7"/>
        <v>5455</v>
      </c>
      <c r="C131" s="77">
        <f aca="true" t="shared" si="12" ref="C131:I131">SUM(C132:C137)</f>
        <v>2530</v>
      </c>
      <c r="D131" s="77"/>
      <c r="E131" s="77">
        <f t="shared" si="12"/>
        <v>0</v>
      </c>
      <c r="F131" s="77">
        <f t="shared" si="12"/>
        <v>15</v>
      </c>
      <c r="G131" s="77">
        <f t="shared" si="12"/>
        <v>2910</v>
      </c>
      <c r="H131" s="77">
        <f t="shared" si="12"/>
        <v>0</v>
      </c>
      <c r="I131" s="77">
        <f t="shared" si="12"/>
        <v>0</v>
      </c>
    </row>
    <row r="132" spans="1:9" s="67" customFormat="1" ht="18.75">
      <c r="A132" s="95" t="s">
        <v>253</v>
      </c>
      <c r="B132" s="77">
        <f t="shared" si="7"/>
        <v>755</v>
      </c>
      <c r="C132" s="97">
        <v>755</v>
      </c>
      <c r="D132" s="97"/>
      <c r="E132" s="97"/>
      <c r="F132" s="97"/>
      <c r="G132" s="97"/>
      <c r="H132" s="97"/>
      <c r="I132" s="97"/>
    </row>
    <row r="133" spans="1:9" s="67" customFormat="1" ht="18.75">
      <c r="A133" s="95" t="s">
        <v>254</v>
      </c>
      <c r="B133" s="77">
        <f aca="true" t="shared" si="13" ref="B133:B196">SUM(C133:I133)</f>
        <v>90</v>
      </c>
      <c r="C133" s="97">
        <v>90</v>
      </c>
      <c r="D133" s="97"/>
      <c r="E133" s="97"/>
      <c r="F133" s="97"/>
      <c r="G133" s="97"/>
      <c r="H133" s="97"/>
      <c r="I133" s="97"/>
    </row>
    <row r="134" spans="1:9" s="67" customFormat="1" ht="18.75">
      <c r="A134" s="95" t="s">
        <v>255</v>
      </c>
      <c r="B134" s="77">
        <f t="shared" si="13"/>
        <v>152</v>
      </c>
      <c r="C134" s="97">
        <v>137</v>
      </c>
      <c r="D134" s="97"/>
      <c r="E134" s="97"/>
      <c r="F134" s="97">
        <v>15</v>
      </c>
      <c r="G134" s="97"/>
      <c r="H134" s="97"/>
      <c r="I134" s="97"/>
    </row>
    <row r="135" spans="1:9" s="67" customFormat="1" ht="18.75">
      <c r="A135" s="95" t="s">
        <v>256</v>
      </c>
      <c r="B135" s="77">
        <f t="shared" si="13"/>
        <v>1363</v>
      </c>
      <c r="C135" s="97">
        <v>1363</v>
      </c>
      <c r="D135" s="97"/>
      <c r="E135" s="97"/>
      <c r="F135" s="97"/>
      <c r="G135" s="97"/>
      <c r="H135" s="97"/>
      <c r="I135" s="97"/>
    </row>
    <row r="136" spans="1:9" s="67" customFormat="1" ht="18.75">
      <c r="A136" s="95" t="s">
        <v>257</v>
      </c>
      <c r="B136" s="77">
        <f t="shared" si="13"/>
        <v>0</v>
      </c>
      <c r="C136" s="97"/>
      <c r="D136" s="97"/>
      <c r="E136" s="97"/>
      <c r="F136" s="97"/>
      <c r="G136" s="97"/>
      <c r="H136" s="97"/>
      <c r="I136" s="97"/>
    </row>
    <row r="137" spans="1:9" s="67" customFormat="1" ht="18.75">
      <c r="A137" s="95" t="s">
        <v>258</v>
      </c>
      <c r="B137" s="77">
        <f t="shared" si="13"/>
        <v>3095</v>
      </c>
      <c r="C137" s="97">
        <v>185</v>
      </c>
      <c r="D137" s="97"/>
      <c r="E137" s="97"/>
      <c r="F137" s="97"/>
      <c r="G137" s="97">
        <v>2910</v>
      </c>
      <c r="H137" s="97"/>
      <c r="I137" s="97"/>
    </row>
    <row r="138" spans="1:9" s="67" customFormat="1" ht="18.75">
      <c r="A138" s="95" t="s">
        <v>259</v>
      </c>
      <c r="B138" s="77">
        <f t="shared" si="13"/>
        <v>14719</v>
      </c>
      <c r="C138" s="77">
        <f aca="true" t="shared" si="14" ref="C138:I138">SUM(C139:C148)</f>
        <v>5097</v>
      </c>
      <c r="D138" s="77">
        <f t="shared" si="14"/>
        <v>4978</v>
      </c>
      <c r="E138" s="77">
        <f t="shared" si="14"/>
        <v>1817</v>
      </c>
      <c r="F138" s="77">
        <f t="shared" si="14"/>
        <v>2827</v>
      </c>
      <c r="G138" s="77">
        <f t="shared" si="14"/>
        <v>0</v>
      </c>
      <c r="H138" s="77">
        <f t="shared" si="14"/>
        <v>0</v>
      </c>
      <c r="I138" s="77">
        <f t="shared" si="14"/>
        <v>0</v>
      </c>
    </row>
    <row r="139" spans="1:9" s="67" customFormat="1" ht="18.75">
      <c r="A139" s="95" t="s">
        <v>260</v>
      </c>
      <c r="B139" s="77">
        <f t="shared" si="13"/>
        <v>3072</v>
      </c>
      <c r="C139" s="97">
        <v>2835</v>
      </c>
      <c r="D139" s="97"/>
      <c r="E139" s="97">
        <v>208</v>
      </c>
      <c r="F139" s="97">
        <v>29</v>
      </c>
      <c r="G139" s="97"/>
      <c r="H139" s="97"/>
      <c r="I139" s="97"/>
    </row>
    <row r="140" spans="1:9" s="67" customFormat="1" ht="18.75">
      <c r="A140" s="95" t="s">
        <v>261</v>
      </c>
      <c r="B140" s="77">
        <f t="shared" si="13"/>
        <v>1330</v>
      </c>
      <c r="C140" s="97">
        <v>1038</v>
      </c>
      <c r="D140" s="97"/>
      <c r="E140" s="97">
        <v>279</v>
      </c>
      <c r="F140" s="97">
        <v>13</v>
      </c>
      <c r="G140" s="97"/>
      <c r="H140" s="97"/>
      <c r="I140" s="97"/>
    </row>
    <row r="141" spans="1:9" s="67" customFormat="1" ht="18.75">
      <c r="A141" s="95" t="s">
        <v>262</v>
      </c>
      <c r="B141" s="77">
        <f t="shared" si="13"/>
        <v>1714</v>
      </c>
      <c r="C141" s="97">
        <v>986</v>
      </c>
      <c r="D141" s="97"/>
      <c r="E141" s="97"/>
      <c r="F141" s="97">
        <v>728</v>
      </c>
      <c r="G141" s="97"/>
      <c r="H141" s="97"/>
      <c r="I141" s="97"/>
    </row>
    <row r="142" spans="1:9" s="67" customFormat="1" ht="18.75">
      <c r="A142" s="95" t="s">
        <v>263</v>
      </c>
      <c r="B142" s="77">
        <f t="shared" si="13"/>
        <v>0</v>
      </c>
      <c r="C142" s="97"/>
      <c r="D142" s="97"/>
      <c r="E142" s="97"/>
      <c r="F142" s="97"/>
      <c r="G142" s="97"/>
      <c r="H142" s="97"/>
      <c r="I142" s="97"/>
    </row>
    <row r="143" spans="1:9" s="67" customFormat="1" ht="18.75">
      <c r="A143" s="95" t="s">
        <v>264</v>
      </c>
      <c r="B143" s="77">
        <f t="shared" si="13"/>
        <v>2582</v>
      </c>
      <c r="C143" s="97">
        <v>137</v>
      </c>
      <c r="D143" s="97">
        <v>2041</v>
      </c>
      <c r="E143" s="97">
        <v>350</v>
      </c>
      <c r="F143" s="97">
        <v>54</v>
      </c>
      <c r="G143" s="97"/>
      <c r="H143" s="97"/>
      <c r="I143" s="97"/>
    </row>
    <row r="144" spans="1:9" s="67" customFormat="1" ht="18.75">
      <c r="A144" s="95" t="s">
        <v>265</v>
      </c>
      <c r="B144" s="77">
        <f t="shared" si="13"/>
        <v>664</v>
      </c>
      <c r="C144" s="97">
        <v>98</v>
      </c>
      <c r="D144" s="97"/>
      <c r="E144" s="97">
        <v>540</v>
      </c>
      <c r="F144" s="97">
        <v>26</v>
      </c>
      <c r="G144" s="97"/>
      <c r="H144" s="97"/>
      <c r="I144" s="97"/>
    </row>
    <row r="145" spans="1:9" s="67" customFormat="1" ht="18.75">
      <c r="A145" s="95" t="s">
        <v>266</v>
      </c>
      <c r="B145" s="77">
        <f t="shared" si="13"/>
        <v>3181</v>
      </c>
      <c r="C145" s="97">
        <v>0</v>
      </c>
      <c r="D145" s="97">
        <v>1206</v>
      </c>
      <c r="E145" s="97">
        <v>264</v>
      </c>
      <c r="F145" s="97">
        <v>1711</v>
      </c>
      <c r="G145" s="97"/>
      <c r="H145" s="97"/>
      <c r="I145" s="97"/>
    </row>
    <row r="146" spans="1:9" s="67" customFormat="1" ht="18.75">
      <c r="A146" s="95" t="s">
        <v>267</v>
      </c>
      <c r="B146" s="77">
        <f t="shared" si="13"/>
        <v>302</v>
      </c>
      <c r="C146" s="97"/>
      <c r="D146" s="97"/>
      <c r="E146" s="97">
        <v>176</v>
      </c>
      <c r="F146" s="97">
        <v>126</v>
      </c>
      <c r="G146" s="97"/>
      <c r="H146" s="97"/>
      <c r="I146" s="97"/>
    </row>
    <row r="147" spans="1:9" s="67" customFormat="1" ht="18.75">
      <c r="A147" s="95" t="s">
        <v>268</v>
      </c>
      <c r="B147" s="77">
        <f t="shared" si="13"/>
        <v>0</v>
      </c>
      <c r="C147" s="97">
        <v>0</v>
      </c>
      <c r="D147" s="97"/>
      <c r="E147" s="97"/>
      <c r="F147" s="97"/>
      <c r="G147" s="97"/>
      <c r="H147" s="97"/>
      <c r="I147" s="97"/>
    </row>
    <row r="148" spans="1:9" s="67" customFormat="1" ht="18.75">
      <c r="A148" s="95" t="s">
        <v>269</v>
      </c>
      <c r="B148" s="77">
        <f t="shared" si="13"/>
        <v>1874</v>
      </c>
      <c r="C148" s="97">
        <v>3</v>
      </c>
      <c r="D148" s="97">
        <v>1731</v>
      </c>
      <c r="E148" s="97"/>
      <c r="F148" s="97">
        <v>140</v>
      </c>
      <c r="G148" s="97"/>
      <c r="H148" s="97"/>
      <c r="I148" s="97"/>
    </row>
    <row r="149" spans="1:9" s="67" customFormat="1" ht="18.75">
      <c r="A149" s="95" t="s">
        <v>270</v>
      </c>
      <c r="B149" s="77">
        <f t="shared" si="13"/>
        <v>1145</v>
      </c>
      <c r="C149" s="77">
        <f aca="true" t="shared" si="15" ref="C149:I149">SUM(C150:C156)</f>
        <v>687</v>
      </c>
      <c r="D149" s="77"/>
      <c r="E149" s="77">
        <f t="shared" si="15"/>
        <v>458</v>
      </c>
      <c r="F149" s="77">
        <f t="shared" si="15"/>
        <v>0</v>
      </c>
      <c r="G149" s="77">
        <f t="shared" si="15"/>
        <v>0</v>
      </c>
      <c r="H149" s="77">
        <f t="shared" si="15"/>
        <v>0</v>
      </c>
      <c r="I149" s="77">
        <f t="shared" si="15"/>
        <v>0</v>
      </c>
    </row>
    <row r="150" spans="1:9" s="67" customFormat="1" ht="18.75">
      <c r="A150" s="95" t="s">
        <v>271</v>
      </c>
      <c r="B150" s="77">
        <f t="shared" si="13"/>
        <v>687</v>
      </c>
      <c r="C150" s="97">
        <v>687</v>
      </c>
      <c r="D150" s="97"/>
      <c r="E150" s="97"/>
      <c r="F150" s="97"/>
      <c r="G150" s="97"/>
      <c r="H150" s="97"/>
      <c r="I150" s="97"/>
    </row>
    <row r="151" spans="1:9" s="67" customFormat="1" ht="18.75">
      <c r="A151" s="95" t="s">
        <v>272</v>
      </c>
      <c r="B151" s="77">
        <f t="shared" si="13"/>
        <v>0</v>
      </c>
      <c r="C151" s="97"/>
      <c r="D151" s="97"/>
      <c r="E151" s="97"/>
      <c r="F151" s="97"/>
      <c r="G151" s="97"/>
      <c r="H151" s="97"/>
      <c r="I151" s="97"/>
    </row>
    <row r="152" spans="1:9" s="67" customFormat="1" ht="18.75">
      <c r="A152" s="95" t="s">
        <v>273</v>
      </c>
      <c r="B152" s="77">
        <f t="shared" si="13"/>
        <v>0</v>
      </c>
      <c r="C152" s="97"/>
      <c r="D152" s="97"/>
      <c r="E152" s="97"/>
      <c r="F152" s="97"/>
      <c r="G152" s="97"/>
      <c r="H152" s="97"/>
      <c r="I152" s="97"/>
    </row>
    <row r="153" spans="1:9" s="67" customFormat="1" ht="18.75">
      <c r="A153" s="95" t="s">
        <v>274</v>
      </c>
      <c r="B153" s="77">
        <f t="shared" si="13"/>
        <v>29</v>
      </c>
      <c r="C153" s="97"/>
      <c r="D153" s="97"/>
      <c r="E153" s="97">
        <v>29</v>
      </c>
      <c r="F153" s="97"/>
      <c r="G153" s="97"/>
      <c r="H153" s="97"/>
      <c r="I153" s="97"/>
    </row>
    <row r="154" spans="1:9" s="67" customFormat="1" ht="18.75">
      <c r="A154" s="95" t="s">
        <v>275</v>
      </c>
      <c r="B154" s="77">
        <f t="shared" si="13"/>
        <v>0</v>
      </c>
      <c r="C154" s="97"/>
      <c r="D154" s="97"/>
      <c r="E154" s="97"/>
      <c r="F154" s="97"/>
      <c r="G154" s="97"/>
      <c r="H154" s="97"/>
      <c r="I154" s="97"/>
    </row>
    <row r="155" spans="1:9" s="67" customFormat="1" ht="18.75">
      <c r="A155" s="95" t="s">
        <v>276</v>
      </c>
      <c r="B155" s="77">
        <f t="shared" si="13"/>
        <v>429</v>
      </c>
      <c r="C155" s="97"/>
      <c r="D155" s="97"/>
      <c r="E155" s="97">
        <v>429</v>
      </c>
      <c r="F155" s="97"/>
      <c r="G155" s="97"/>
      <c r="H155" s="97"/>
      <c r="I155" s="97"/>
    </row>
    <row r="156" spans="1:9" s="67" customFormat="1" ht="18.75">
      <c r="A156" s="95" t="s">
        <v>277</v>
      </c>
      <c r="B156" s="77">
        <f t="shared" si="13"/>
        <v>0</v>
      </c>
      <c r="C156" s="97"/>
      <c r="D156" s="97"/>
      <c r="E156" s="97"/>
      <c r="F156" s="97"/>
      <c r="G156" s="97"/>
      <c r="H156" s="97"/>
      <c r="I156" s="97"/>
    </row>
    <row r="157" spans="1:9" s="67" customFormat="1" ht="18.75">
      <c r="A157" s="95" t="s">
        <v>278</v>
      </c>
      <c r="B157" s="77">
        <f t="shared" si="13"/>
        <v>2023</v>
      </c>
      <c r="C157" s="77">
        <f aca="true" t="shared" si="16" ref="C157:I157">SUM(C158:C165)</f>
        <v>2023</v>
      </c>
      <c r="D157" s="77"/>
      <c r="E157" s="77">
        <f t="shared" si="16"/>
        <v>0</v>
      </c>
      <c r="F157" s="77">
        <f t="shared" si="16"/>
        <v>0</v>
      </c>
      <c r="G157" s="77">
        <f t="shared" si="16"/>
        <v>0</v>
      </c>
      <c r="H157" s="77">
        <f t="shared" si="16"/>
        <v>0</v>
      </c>
      <c r="I157" s="77">
        <f t="shared" si="16"/>
        <v>0</v>
      </c>
    </row>
    <row r="158" spans="1:9" s="67" customFormat="1" ht="18.75">
      <c r="A158" s="95" t="s">
        <v>279</v>
      </c>
      <c r="B158" s="77">
        <f t="shared" si="13"/>
        <v>0</v>
      </c>
      <c r="C158" s="97"/>
      <c r="D158" s="97"/>
      <c r="E158" s="97"/>
      <c r="F158" s="97"/>
      <c r="G158" s="97"/>
      <c r="H158" s="97"/>
      <c r="I158" s="97"/>
    </row>
    <row r="159" spans="1:9" s="67" customFormat="1" ht="18.75">
      <c r="A159" s="95" t="s">
        <v>280</v>
      </c>
      <c r="B159" s="77">
        <f t="shared" si="13"/>
        <v>0</v>
      </c>
      <c r="C159" s="97"/>
      <c r="D159" s="97"/>
      <c r="E159" s="97"/>
      <c r="F159" s="97"/>
      <c r="G159" s="97"/>
      <c r="H159" s="97"/>
      <c r="I159" s="97"/>
    </row>
    <row r="160" spans="1:9" s="67" customFormat="1" ht="18.75">
      <c r="A160" s="95" t="s">
        <v>281</v>
      </c>
      <c r="B160" s="77">
        <f t="shared" si="13"/>
        <v>0</v>
      </c>
      <c r="C160" s="97"/>
      <c r="D160" s="97"/>
      <c r="E160" s="97"/>
      <c r="F160" s="97"/>
      <c r="G160" s="97"/>
      <c r="H160" s="97"/>
      <c r="I160" s="97"/>
    </row>
    <row r="161" spans="1:9" s="67" customFormat="1" ht="18.75">
      <c r="A161" s="95" t="s">
        <v>282</v>
      </c>
      <c r="B161" s="77">
        <f t="shared" si="13"/>
        <v>807</v>
      </c>
      <c r="C161" s="97">
        <v>807</v>
      </c>
      <c r="D161" s="97"/>
      <c r="E161" s="97"/>
      <c r="F161" s="97"/>
      <c r="G161" s="97"/>
      <c r="H161" s="97"/>
      <c r="I161" s="97"/>
    </row>
    <row r="162" spans="1:9" s="67" customFormat="1" ht="18.75">
      <c r="A162" s="95" t="s">
        <v>283</v>
      </c>
      <c r="B162" s="77">
        <f t="shared" si="13"/>
        <v>1007</v>
      </c>
      <c r="C162" s="97">
        <v>1007</v>
      </c>
      <c r="D162" s="97"/>
      <c r="E162" s="97"/>
      <c r="F162" s="97"/>
      <c r="G162" s="97"/>
      <c r="H162" s="97"/>
      <c r="I162" s="97"/>
    </row>
    <row r="163" spans="1:9" s="67" customFormat="1" ht="18.75">
      <c r="A163" s="95" t="s">
        <v>284</v>
      </c>
      <c r="B163" s="77">
        <f t="shared" si="13"/>
        <v>54</v>
      </c>
      <c r="C163" s="97">
        <v>54</v>
      </c>
      <c r="D163" s="97"/>
      <c r="E163" s="97"/>
      <c r="F163" s="97"/>
      <c r="G163" s="97"/>
      <c r="H163" s="97"/>
      <c r="I163" s="97"/>
    </row>
    <row r="164" spans="1:9" s="67" customFormat="1" ht="18.75">
      <c r="A164" s="95" t="s">
        <v>285</v>
      </c>
      <c r="B164" s="77">
        <f t="shared" si="13"/>
        <v>155</v>
      </c>
      <c r="C164" s="97">
        <v>155</v>
      </c>
      <c r="D164" s="97"/>
      <c r="E164" s="97"/>
      <c r="F164" s="97"/>
      <c r="G164" s="97"/>
      <c r="H164" s="97"/>
      <c r="I164" s="97"/>
    </row>
    <row r="165" spans="1:9" s="67" customFormat="1" ht="18.75">
      <c r="A165" s="95" t="s">
        <v>286</v>
      </c>
      <c r="B165" s="77">
        <f t="shared" si="13"/>
        <v>0</v>
      </c>
      <c r="C165" s="97"/>
      <c r="D165" s="97"/>
      <c r="E165" s="97"/>
      <c r="F165" s="97"/>
      <c r="G165" s="97"/>
      <c r="H165" s="97"/>
      <c r="I165" s="97"/>
    </row>
    <row r="166" spans="1:9" s="67" customFormat="1" ht="18.75">
      <c r="A166" s="95" t="s">
        <v>287</v>
      </c>
      <c r="B166" s="77">
        <f t="shared" si="13"/>
        <v>809</v>
      </c>
      <c r="C166" s="77">
        <f aca="true" t="shared" si="17" ref="C166:I166">SUM(C167:C170)</f>
        <v>295</v>
      </c>
      <c r="D166" s="77"/>
      <c r="E166" s="77">
        <f t="shared" si="17"/>
        <v>111</v>
      </c>
      <c r="F166" s="77">
        <f t="shared" si="17"/>
        <v>403</v>
      </c>
      <c r="G166" s="77">
        <f t="shared" si="17"/>
        <v>0</v>
      </c>
      <c r="H166" s="77">
        <f t="shared" si="17"/>
        <v>0</v>
      </c>
      <c r="I166" s="77">
        <f t="shared" si="17"/>
        <v>0</v>
      </c>
    </row>
    <row r="167" spans="1:9" s="67" customFormat="1" ht="18.75">
      <c r="A167" s="95" t="s">
        <v>288</v>
      </c>
      <c r="B167" s="77">
        <f t="shared" si="13"/>
        <v>163</v>
      </c>
      <c r="C167" s="97">
        <v>155</v>
      </c>
      <c r="D167" s="97"/>
      <c r="E167" s="97"/>
      <c r="F167" s="97">
        <v>8</v>
      </c>
      <c r="G167" s="97"/>
      <c r="H167" s="97"/>
      <c r="I167" s="97"/>
    </row>
    <row r="168" spans="1:9" s="67" customFormat="1" ht="18.75">
      <c r="A168" s="95" t="s">
        <v>289</v>
      </c>
      <c r="B168" s="77">
        <f t="shared" si="13"/>
        <v>140</v>
      </c>
      <c r="C168" s="97">
        <v>140</v>
      </c>
      <c r="D168" s="97"/>
      <c r="E168" s="97"/>
      <c r="F168" s="97"/>
      <c r="G168" s="97"/>
      <c r="H168" s="97"/>
      <c r="I168" s="97"/>
    </row>
    <row r="169" spans="1:9" s="67" customFormat="1" ht="18.75">
      <c r="A169" s="95" t="s">
        <v>290</v>
      </c>
      <c r="B169" s="77">
        <f t="shared" si="13"/>
        <v>506</v>
      </c>
      <c r="C169" s="97"/>
      <c r="D169" s="97"/>
      <c r="E169" s="97">
        <v>111</v>
      </c>
      <c r="F169" s="97">
        <v>395</v>
      </c>
      <c r="G169" s="97"/>
      <c r="H169" s="97"/>
      <c r="I169" s="97"/>
    </row>
    <row r="170" spans="1:9" s="67" customFormat="1" ht="18.75">
      <c r="A170" s="95" t="s">
        <v>291</v>
      </c>
      <c r="B170" s="77">
        <f t="shared" si="13"/>
        <v>0</v>
      </c>
      <c r="C170" s="97"/>
      <c r="D170" s="97"/>
      <c r="E170" s="97"/>
      <c r="F170" s="97"/>
      <c r="G170" s="97"/>
      <c r="H170" s="97"/>
      <c r="I170" s="97"/>
    </row>
    <row r="171" spans="1:9" s="67" customFormat="1" ht="18.75">
      <c r="A171" s="95" t="s">
        <v>292</v>
      </c>
      <c r="B171" s="77">
        <f t="shared" si="13"/>
        <v>115</v>
      </c>
      <c r="C171" s="77">
        <f aca="true" t="shared" si="18" ref="C171:I171">SUM(C172:C174)</f>
        <v>15</v>
      </c>
      <c r="D171" s="77"/>
      <c r="E171" s="77">
        <f t="shared" si="18"/>
        <v>0</v>
      </c>
      <c r="F171" s="77">
        <f t="shared" si="18"/>
        <v>100</v>
      </c>
      <c r="G171" s="77">
        <f t="shared" si="18"/>
        <v>0</v>
      </c>
      <c r="H171" s="77">
        <f t="shared" si="18"/>
        <v>0</v>
      </c>
      <c r="I171" s="77">
        <f t="shared" si="18"/>
        <v>0</v>
      </c>
    </row>
    <row r="172" spans="1:9" s="67" customFormat="1" ht="18.75">
      <c r="A172" s="95" t="s">
        <v>293</v>
      </c>
      <c r="B172" s="77">
        <f t="shared" si="13"/>
        <v>0</v>
      </c>
      <c r="C172" s="97"/>
      <c r="D172" s="97"/>
      <c r="E172" s="97"/>
      <c r="F172" s="97"/>
      <c r="G172" s="97"/>
      <c r="H172" s="97"/>
      <c r="I172" s="97"/>
    </row>
    <row r="173" spans="1:9" s="67" customFormat="1" ht="18.75">
      <c r="A173" s="95" t="s">
        <v>294</v>
      </c>
      <c r="B173" s="77">
        <f t="shared" si="13"/>
        <v>0</v>
      </c>
      <c r="C173" s="97"/>
      <c r="D173" s="97"/>
      <c r="E173" s="97"/>
      <c r="F173" s="97"/>
      <c r="G173" s="97"/>
      <c r="H173" s="97"/>
      <c r="I173" s="97"/>
    </row>
    <row r="174" spans="1:9" s="67" customFormat="1" ht="18.75">
      <c r="A174" s="95" t="s">
        <v>295</v>
      </c>
      <c r="B174" s="77">
        <f t="shared" si="13"/>
        <v>115</v>
      </c>
      <c r="C174" s="97">
        <v>15</v>
      </c>
      <c r="D174" s="97"/>
      <c r="E174" s="97"/>
      <c r="F174" s="97">
        <v>100</v>
      </c>
      <c r="G174" s="97"/>
      <c r="H174" s="97"/>
      <c r="I174" s="97"/>
    </row>
    <row r="175" spans="1:9" s="67" customFormat="1" ht="18.75">
      <c r="A175" s="95" t="s">
        <v>296</v>
      </c>
      <c r="B175" s="77">
        <f t="shared" si="13"/>
        <v>101</v>
      </c>
      <c r="C175" s="77">
        <f aca="true" t="shared" si="19" ref="C175:I175">SUM(C176:C184)</f>
        <v>101</v>
      </c>
      <c r="D175" s="77"/>
      <c r="E175" s="77">
        <f t="shared" si="19"/>
        <v>0</v>
      </c>
      <c r="F175" s="77">
        <f t="shared" si="19"/>
        <v>0</v>
      </c>
      <c r="G175" s="77">
        <f t="shared" si="19"/>
        <v>0</v>
      </c>
      <c r="H175" s="77">
        <f t="shared" si="19"/>
        <v>0</v>
      </c>
      <c r="I175" s="77">
        <f t="shared" si="19"/>
        <v>0</v>
      </c>
    </row>
    <row r="176" spans="1:9" s="67" customFormat="1" ht="18.75">
      <c r="A176" s="95" t="s">
        <v>77</v>
      </c>
      <c r="B176" s="77">
        <f t="shared" si="13"/>
        <v>0</v>
      </c>
      <c r="C176" s="97">
        <v>0</v>
      </c>
      <c r="D176" s="97"/>
      <c r="E176" s="97"/>
      <c r="F176" s="97"/>
      <c r="G176" s="97"/>
      <c r="H176" s="97"/>
      <c r="I176" s="97"/>
    </row>
    <row r="177" spans="1:9" s="67" customFormat="1" ht="18.75">
      <c r="A177" s="95" t="s">
        <v>81</v>
      </c>
      <c r="B177" s="77">
        <f t="shared" si="13"/>
        <v>0</v>
      </c>
      <c r="C177" s="97"/>
      <c r="D177" s="97"/>
      <c r="E177" s="97"/>
      <c r="F177" s="97"/>
      <c r="G177" s="97"/>
      <c r="H177" s="97"/>
      <c r="I177" s="97"/>
    </row>
    <row r="178" spans="1:9" s="67" customFormat="1" ht="18.75">
      <c r="A178" s="95" t="s">
        <v>83</v>
      </c>
      <c r="B178" s="77">
        <f t="shared" si="13"/>
        <v>0</v>
      </c>
      <c r="C178" s="97"/>
      <c r="D178" s="97"/>
      <c r="E178" s="97"/>
      <c r="F178" s="97"/>
      <c r="G178" s="97"/>
      <c r="H178" s="97"/>
      <c r="I178" s="97"/>
    </row>
    <row r="179" spans="1:9" s="67" customFormat="1" ht="18.75">
      <c r="A179" s="95" t="s">
        <v>297</v>
      </c>
      <c r="B179" s="77">
        <f t="shared" si="13"/>
        <v>0</v>
      </c>
      <c r="C179" s="97"/>
      <c r="D179" s="97"/>
      <c r="E179" s="97"/>
      <c r="F179" s="97"/>
      <c r="G179" s="97"/>
      <c r="H179" s="97"/>
      <c r="I179" s="97"/>
    </row>
    <row r="180" spans="1:9" s="67" customFormat="1" ht="18.75">
      <c r="A180" s="95" t="s">
        <v>86</v>
      </c>
      <c r="B180" s="77">
        <f t="shared" si="13"/>
        <v>0</v>
      </c>
      <c r="C180" s="97"/>
      <c r="D180" s="97"/>
      <c r="E180" s="97"/>
      <c r="F180" s="97"/>
      <c r="G180" s="97"/>
      <c r="H180" s="97"/>
      <c r="I180" s="97"/>
    </row>
    <row r="181" spans="1:9" s="67" customFormat="1" ht="18.75">
      <c r="A181" s="95" t="s">
        <v>260</v>
      </c>
      <c r="B181" s="77">
        <f t="shared" si="13"/>
        <v>0</v>
      </c>
      <c r="C181" s="97"/>
      <c r="D181" s="97"/>
      <c r="E181" s="97"/>
      <c r="F181" s="97"/>
      <c r="G181" s="97"/>
      <c r="H181" s="97"/>
      <c r="I181" s="97"/>
    </row>
    <row r="182" spans="1:9" s="67" customFormat="1" ht="18.75">
      <c r="A182" s="95" t="s">
        <v>89</v>
      </c>
      <c r="B182" s="77">
        <f t="shared" si="13"/>
        <v>0</v>
      </c>
      <c r="C182" s="97"/>
      <c r="D182" s="97"/>
      <c r="E182" s="97"/>
      <c r="F182" s="97"/>
      <c r="G182" s="97"/>
      <c r="H182" s="97"/>
      <c r="I182" s="97"/>
    </row>
    <row r="183" spans="1:9" s="67" customFormat="1" ht="18.75">
      <c r="A183" s="95" t="s">
        <v>94</v>
      </c>
      <c r="B183" s="77">
        <f t="shared" si="13"/>
        <v>0</v>
      </c>
      <c r="C183" s="97"/>
      <c r="D183" s="97"/>
      <c r="E183" s="97"/>
      <c r="F183" s="97"/>
      <c r="G183" s="97"/>
      <c r="H183" s="97"/>
      <c r="I183" s="97"/>
    </row>
    <row r="184" spans="1:9" s="67" customFormat="1" ht="18.75">
      <c r="A184" s="95" t="s">
        <v>298</v>
      </c>
      <c r="B184" s="77">
        <f t="shared" si="13"/>
        <v>101</v>
      </c>
      <c r="C184" s="97">
        <v>101</v>
      </c>
      <c r="D184" s="97"/>
      <c r="E184" s="97"/>
      <c r="F184" s="97"/>
      <c r="G184" s="97"/>
      <c r="H184" s="97"/>
      <c r="I184" s="97"/>
    </row>
    <row r="185" spans="1:9" s="67" customFormat="1" ht="18.75">
      <c r="A185" s="95" t="s">
        <v>299</v>
      </c>
      <c r="B185" s="77">
        <f t="shared" si="13"/>
        <v>1655</v>
      </c>
      <c r="C185" s="77">
        <f aca="true" t="shared" si="20" ref="C185:I185">SUM(C186:C191)</f>
        <v>906</v>
      </c>
      <c r="D185" s="77"/>
      <c r="E185" s="77">
        <f t="shared" si="20"/>
        <v>749</v>
      </c>
      <c r="F185" s="77">
        <f t="shared" si="20"/>
        <v>0</v>
      </c>
      <c r="G185" s="77">
        <f t="shared" si="20"/>
        <v>0</v>
      </c>
      <c r="H185" s="77">
        <f t="shared" si="20"/>
        <v>0</v>
      </c>
      <c r="I185" s="77">
        <f t="shared" si="20"/>
        <v>0</v>
      </c>
    </row>
    <row r="186" spans="1:9" s="67" customFormat="1" ht="18.75">
      <c r="A186" s="95" t="s">
        <v>300</v>
      </c>
      <c r="B186" s="77">
        <f t="shared" si="13"/>
        <v>1483</v>
      </c>
      <c r="C186" s="97">
        <v>734</v>
      </c>
      <c r="D186" s="97"/>
      <c r="E186" s="97">
        <v>749</v>
      </c>
      <c r="F186" s="97"/>
      <c r="G186" s="97"/>
      <c r="H186" s="97"/>
      <c r="I186" s="97"/>
    </row>
    <row r="187" spans="1:9" s="67" customFormat="1" ht="18.75">
      <c r="A187" s="95" t="s">
        <v>301</v>
      </c>
      <c r="B187" s="77">
        <f t="shared" si="13"/>
        <v>0</v>
      </c>
      <c r="C187" s="97"/>
      <c r="D187" s="97"/>
      <c r="E187" s="97"/>
      <c r="F187" s="97"/>
      <c r="G187" s="97"/>
      <c r="H187" s="97"/>
      <c r="I187" s="97"/>
    </row>
    <row r="188" spans="1:9" s="67" customFormat="1" ht="18.75">
      <c r="A188" s="95" t="s">
        <v>302</v>
      </c>
      <c r="B188" s="77">
        <f t="shared" si="13"/>
        <v>0</v>
      </c>
      <c r="C188" s="97"/>
      <c r="D188" s="97"/>
      <c r="E188" s="97"/>
      <c r="F188" s="97"/>
      <c r="G188" s="97"/>
      <c r="H188" s="97"/>
      <c r="I188" s="97"/>
    </row>
    <row r="189" spans="1:9" s="67" customFormat="1" ht="18.75">
      <c r="A189" s="95" t="s">
        <v>303</v>
      </c>
      <c r="B189" s="77">
        <f t="shared" si="13"/>
        <v>105</v>
      </c>
      <c r="C189" s="97">
        <v>105</v>
      </c>
      <c r="D189" s="97"/>
      <c r="E189" s="97"/>
      <c r="F189" s="97"/>
      <c r="G189" s="97"/>
      <c r="H189" s="97"/>
      <c r="I189" s="97"/>
    </row>
    <row r="190" spans="1:9" s="67" customFormat="1" ht="18.75">
      <c r="A190" s="95" t="s">
        <v>304</v>
      </c>
      <c r="B190" s="77">
        <f t="shared" si="13"/>
        <v>67</v>
      </c>
      <c r="C190" s="97">
        <v>67</v>
      </c>
      <c r="D190" s="97"/>
      <c r="E190" s="97"/>
      <c r="F190" s="97"/>
      <c r="G190" s="97"/>
      <c r="H190" s="97"/>
      <c r="I190" s="97"/>
    </row>
    <row r="191" spans="1:9" s="67" customFormat="1" ht="18.75">
      <c r="A191" s="95" t="s">
        <v>305</v>
      </c>
      <c r="B191" s="77">
        <f t="shared" si="13"/>
        <v>0</v>
      </c>
      <c r="C191" s="97"/>
      <c r="D191" s="97"/>
      <c r="E191" s="97"/>
      <c r="F191" s="97"/>
      <c r="G191" s="97"/>
      <c r="H191" s="97"/>
      <c r="I191" s="97"/>
    </row>
    <row r="192" spans="1:9" s="67" customFormat="1" ht="18.75">
      <c r="A192" s="95" t="s">
        <v>306</v>
      </c>
      <c r="B192" s="77">
        <f t="shared" si="13"/>
        <v>1007</v>
      </c>
      <c r="C192" s="77">
        <f aca="true" t="shared" si="21" ref="C192:I192">SUM(C193:C195)</f>
        <v>238</v>
      </c>
      <c r="D192" s="77"/>
      <c r="E192" s="77">
        <f t="shared" si="21"/>
        <v>553</v>
      </c>
      <c r="F192" s="77">
        <f t="shared" si="21"/>
        <v>216</v>
      </c>
      <c r="G192" s="77">
        <f t="shared" si="21"/>
        <v>0</v>
      </c>
      <c r="H192" s="77">
        <f t="shared" si="21"/>
        <v>0</v>
      </c>
      <c r="I192" s="77">
        <f t="shared" si="21"/>
        <v>0</v>
      </c>
    </row>
    <row r="193" spans="1:9" s="67" customFormat="1" ht="18.75">
      <c r="A193" s="95" t="s">
        <v>307</v>
      </c>
      <c r="B193" s="77">
        <f t="shared" si="13"/>
        <v>769</v>
      </c>
      <c r="C193" s="97"/>
      <c r="D193" s="97"/>
      <c r="E193" s="97">
        <v>553</v>
      </c>
      <c r="F193" s="97">
        <v>216</v>
      </c>
      <c r="G193" s="97"/>
      <c r="H193" s="97"/>
      <c r="I193" s="97"/>
    </row>
    <row r="194" spans="1:9" s="67" customFormat="1" ht="18.75">
      <c r="A194" s="95" t="s">
        <v>308</v>
      </c>
      <c r="B194" s="77">
        <f t="shared" si="13"/>
        <v>0</v>
      </c>
      <c r="C194" s="97"/>
      <c r="D194" s="97"/>
      <c r="E194" s="97"/>
      <c r="F194" s="97"/>
      <c r="G194" s="97"/>
      <c r="H194" s="97"/>
      <c r="I194" s="97"/>
    </row>
    <row r="195" spans="1:9" s="67" customFormat="1" ht="18.75">
      <c r="A195" s="95" t="s">
        <v>309</v>
      </c>
      <c r="B195" s="77">
        <f t="shared" si="13"/>
        <v>238</v>
      </c>
      <c r="C195" s="97">
        <v>238</v>
      </c>
      <c r="D195" s="97"/>
      <c r="E195" s="97"/>
      <c r="F195" s="97"/>
      <c r="G195" s="97"/>
      <c r="H195" s="97"/>
      <c r="I195" s="97"/>
    </row>
    <row r="196" spans="1:9" s="67" customFormat="1" ht="18.75">
      <c r="A196" s="95" t="s">
        <v>310</v>
      </c>
      <c r="B196" s="77">
        <f t="shared" si="13"/>
        <v>371</v>
      </c>
      <c r="C196" s="77">
        <f aca="true" t="shared" si="22" ref="C196:I196">SUM(C197:C201)</f>
        <v>371</v>
      </c>
      <c r="D196" s="77"/>
      <c r="E196" s="77">
        <f t="shared" si="22"/>
        <v>0</v>
      </c>
      <c r="F196" s="77">
        <f t="shared" si="22"/>
        <v>0</v>
      </c>
      <c r="G196" s="77">
        <f t="shared" si="22"/>
        <v>0</v>
      </c>
      <c r="H196" s="77">
        <f t="shared" si="22"/>
        <v>0</v>
      </c>
      <c r="I196" s="77">
        <f t="shared" si="22"/>
        <v>0</v>
      </c>
    </row>
    <row r="197" spans="1:9" s="67" customFormat="1" ht="18.75">
      <c r="A197" s="95" t="s">
        <v>311</v>
      </c>
      <c r="B197" s="77">
        <f aca="true" t="shared" si="23" ref="B197:B212">SUM(C197:I197)</f>
        <v>371</v>
      </c>
      <c r="C197" s="97">
        <v>371</v>
      </c>
      <c r="D197" s="97"/>
      <c r="E197" s="97"/>
      <c r="F197" s="97"/>
      <c r="G197" s="97"/>
      <c r="H197" s="97"/>
      <c r="I197" s="97"/>
    </row>
    <row r="198" spans="1:9" s="67" customFormat="1" ht="18.75">
      <c r="A198" s="95" t="s">
        <v>312</v>
      </c>
      <c r="B198" s="77">
        <f t="shared" si="23"/>
        <v>0</v>
      </c>
      <c r="C198" s="97"/>
      <c r="D198" s="97"/>
      <c r="E198" s="97"/>
      <c r="F198" s="97"/>
      <c r="G198" s="97"/>
      <c r="H198" s="97"/>
      <c r="I198" s="97"/>
    </row>
    <row r="199" spans="1:9" s="67" customFormat="1" ht="18.75">
      <c r="A199" s="95" t="s">
        <v>313</v>
      </c>
      <c r="B199" s="77">
        <f t="shared" si="23"/>
        <v>0</v>
      </c>
      <c r="C199" s="97"/>
      <c r="D199" s="97"/>
      <c r="E199" s="97"/>
      <c r="F199" s="97"/>
      <c r="G199" s="97"/>
      <c r="H199" s="97"/>
      <c r="I199" s="97"/>
    </row>
    <row r="200" spans="1:9" s="67" customFormat="1" ht="18.75">
      <c r="A200" s="95" t="s">
        <v>314</v>
      </c>
      <c r="B200" s="77">
        <f t="shared" si="23"/>
        <v>0</v>
      </c>
      <c r="C200" s="97"/>
      <c r="D200" s="97"/>
      <c r="E200" s="97"/>
      <c r="F200" s="97"/>
      <c r="G200" s="97"/>
      <c r="H200" s="97"/>
      <c r="I200" s="97"/>
    </row>
    <row r="201" spans="1:9" s="67" customFormat="1" ht="18.75">
      <c r="A201" s="95" t="s">
        <v>315</v>
      </c>
      <c r="B201" s="77">
        <f t="shared" si="23"/>
        <v>0</v>
      </c>
      <c r="C201" s="97"/>
      <c r="D201" s="97"/>
      <c r="E201" s="97"/>
      <c r="F201" s="97"/>
      <c r="G201" s="97"/>
      <c r="H201" s="97"/>
      <c r="I201" s="97"/>
    </row>
    <row r="202" spans="1:9" s="67" customFormat="1" ht="18.75">
      <c r="A202" s="95" t="s">
        <v>316</v>
      </c>
      <c r="B202" s="77">
        <f t="shared" si="23"/>
        <v>0</v>
      </c>
      <c r="C202" s="97"/>
      <c r="D202" s="97"/>
      <c r="E202" s="97"/>
      <c r="F202" s="97"/>
      <c r="G202" s="97"/>
      <c r="H202" s="97"/>
      <c r="I202" s="97"/>
    </row>
    <row r="203" spans="1:9" s="67" customFormat="1" ht="18.75">
      <c r="A203" s="95" t="s">
        <v>317</v>
      </c>
      <c r="B203" s="77">
        <f t="shared" si="23"/>
        <v>1497</v>
      </c>
      <c r="C203" s="77">
        <f aca="true" t="shared" si="24" ref="C203:I203">C204</f>
        <v>1497</v>
      </c>
      <c r="D203" s="77"/>
      <c r="E203" s="77">
        <f t="shared" si="24"/>
        <v>0</v>
      </c>
      <c r="F203" s="77">
        <f t="shared" si="24"/>
        <v>0</v>
      </c>
      <c r="G203" s="77">
        <f t="shared" si="24"/>
        <v>0</v>
      </c>
      <c r="H203" s="77">
        <f t="shared" si="24"/>
        <v>0</v>
      </c>
      <c r="I203" s="77">
        <f t="shared" si="24"/>
        <v>0</v>
      </c>
    </row>
    <row r="204" spans="1:9" s="67" customFormat="1" ht="18.75">
      <c r="A204" s="95" t="s">
        <v>318</v>
      </c>
      <c r="B204" s="77">
        <f t="shared" si="23"/>
        <v>1497</v>
      </c>
      <c r="C204" s="97">
        <v>1497</v>
      </c>
      <c r="D204" s="97"/>
      <c r="E204" s="97"/>
      <c r="F204" s="97">
        <v>0</v>
      </c>
      <c r="G204" s="97"/>
      <c r="H204" s="97"/>
      <c r="I204" s="97"/>
    </row>
    <row r="205" spans="1:9" s="67" customFormat="1" ht="18.75">
      <c r="A205" s="95" t="s">
        <v>319</v>
      </c>
      <c r="B205" s="77">
        <f t="shared" si="23"/>
        <v>0</v>
      </c>
      <c r="C205" s="97"/>
      <c r="D205" s="97"/>
      <c r="E205" s="97"/>
      <c r="F205" s="97"/>
      <c r="G205" s="97"/>
      <c r="H205" s="97"/>
      <c r="I205" s="97"/>
    </row>
    <row r="206" spans="1:9" s="67" customFormat="1" ht="18.75">
      <c r="A206" s="95" t="s">
        <v>320</v>
      </c>
      <c r="B206" s="77">
        <f t="shared" si="23"/>
        <v>5776</v>
      </c>
      <c r="C206" s="77">
        <f aca="true" t="shared" si="25" ref="C206:I206">C207+C208</f>
        <v>4871</v>
      </c>
      <c r="D206" s="77">
        <f t="shared" si="25"/>
        <v>784</v>
      </c>
      <c r="E206" s="77">
        <f t="shared" si="25"/>
        <v>3</v>
      </c>
      <c r="F206" s="77">
        <f t="shared" si="25"/>
        <v>118</v>
      </c>
      <c r="G206" s="77">
        <f t="shared" si="25"/>
        <v>0</v>
      </c>
      <c r="H206" s="77">
        <f t="shared" si="25"/>
        <v>0</v>
      </c>
      <c r="I206" s="77">
        <f t="shared" si="25"/>
        <v>0</v>
      </c>
    </row>
    <row r="207" spans="1:9" s="67" customFormat="1" ht="18.75">
      <c r="A207" s="95" t="s">
        <v>321</v>
      </c>
      <c r="B207" s="77">
        <f t="shared" si="23"/>
        <v>0</v>
      </c>
      <c r="C207" s="97"/>
      <c r="D207" s="97"/>
      <c r="E207" s="97"/>
      <c r="F207" s="97"/>
      <c r="G207" s="97"/>
      <c r="H207" s="97"/>
      <c r="I207" s="97"/>
    </row>
    <row r="208" spans="1:9" s="67" customFormat="1" ht="18.75">
      <c r="A208" s="95" t="s">
        <v>298</v>
      </c>
      <c r="B208" s="77">
        <f t="shared" si="23"/>
        <v>5776</v>
      </c>
      <c r="C208" s="97">
        <v>4871</v>
      </c>
      <c r="D208" s="97">
        <v>784</v>
      </c>
      <c r="E208" s="97">
        <v>3</v>
      </c>
      <c r="F208" s="97">
        <v>118</v>
      </c>
      <c r="G208" s="97"/>
      <c r="H208" s="97"/>
      <c r="I208" s="97"/>
    </row>
    <row r="209" spans="1:9" s="67" customFormat="1" ht="18.75">
      <c r="A209" s="95"/>
      <c r="B209" s="77">
        <f t="shared" si="23"/>
        <v>0</v>
      </c>
      <c r="C209" s="100"/>
      <c r="D209" s="100"/>
      <c r="E209" s="100"/>
      <c r="F209" s="100">
        <v>0</v>
      </c>
      <c r="G209" s="100"/>
      <c r="H209" s="100"/>
      <c r="I209" s="100"/>
    </row>
    <row r="210" spans="1:9" s="67" customFormat="1" ht="18.75">
      <c r="A210" s="95"/>
      <c r="B210" s="77">
        <f t="shared" si="23"/>
        <v>0</v>
      </c>
      <c r="C210" s="100"/>
      <c r="D210" s="100"/>
      <c r="E210" s="100"/>
      <c r="F210" s="100"/>
      <c r="G210" s="100"/>
      <c r="H210" s="100"/>
      <c r="I210" s="100"/>
    </row>
    <row r="211" spans="1:9" s="67" customFormat="1" ht="18.75">
      <c r="A211" s="95"/>
      <c r="B211" s="77">
        <f t="shared" si="23"/>
        <v>0</v>
      </c>
      <c r="C211" s="100"/>
      <c r="D211" s="100"/>
      <c r="E211" s="100"/>
      <c r="F211" s="100"/>
      <c r="G211" s="100"/>
      <c r="H211" s="100"/>
      <c r="I211" s="100"/>
    </row>
    <row r="212" spans="1:9" s="91" customFormat="1" ht="18.75">
      <c r="A212" s="61" t="s">
        <v>322</v>
      </c>
      <c r="B212" s="101">
        <f t="shared" si="23"/>
        <v>129112</v>
      </c>
      <c r="C212" s="101">
        <f aca="true" t="shared" si="26" ref="C212:I212">SUM(C5,C34,C37,C40,C53,C64,C75,C81,C102,C115,C131,C138,C149,C157,C166,C171,C175,C185,C192,C196,C202,C203,C205,C206)</f>
        <v>95221</v>
      </c>
      <c r="D212" s="101">
        <f t="shared" si="26"/>
        <v>13630</v>
      </c>
      <c r="E212" s="101">
        <f t="shared" si="26"/>
        <v>12118</v>
      </c>
      <c r="F212" s="101">
        <f t="shared" si="26"/>
        <v>5233</v>
      </c>
      <c r="G212" s="101">
        <f t="shared" si="26"/>
        <v>2910</v>
      </c>
      <c r="H212" s="101">
        <f t="shared" si="26"/>
        <v>0</v>
      </c>
      <c r="I212" s="101">
        <f t="shared" si="26"/>
        <v>0</v>
      </c>
    </row>
  </sheetData>
  <sheetProtection selectLockedCells="1"/>
  <mergeCells count="2">
    <mergeCell ref="A2:I2"/>
    <mergeCell ref="H3:I3"/>
  </mergeCells>
  <printOptions horizontalCentered="1"/>
  <pageMargins left="0.47" right="0.47" top="0.47" bottom="0.55" header="0.12" footer="0.12"/>
  <pageSetup horizontalDpi="600" verticalDpi="600" orientation="landscape" paperSize="9" scale="8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zoomScale="90" zoomScaleNormal="90" workbookViewId="0" topLeftCell="A1">
      <pane xSplit="1" ySplit="4" topLeftCell="B5" activePane="bottomRight" state="frozen"/>
      <selection pane="bottomRight" activeCell="M29" sqref="M29"/>
    </sheetView>
  </sheetViews>
  <sheetFormatPr defaultColWidth="9.00390625" defaultRowHeight="14.25"/>
  <cols>
    <col min="1" max="1" width="35.50390625" style="67" customWidth="1"/>
    <col min="2" max="2" width="13.125" style="67" customWidth="1"/>
    <col min="3" max="3" width="10.50390625" style="67" customWidth="1"/>
    <col min="4" max="4" width="13.25390625" style="67" customWidth="1"/>
    <col min="5" max="5" width="14.25390625" style="67" customWidth="1"/>
    <col min="6" max="6" width="14.125" style="67" customWidth="1"/>
    <col min="7" max="7" width="10.50390625" style="67" customWidth="1"/>
    <col min="8" max="9" width="11.25390625" style="67" customWidth="1"/>
    <col min="10" max="10" width="13.375" style="67" customWidth="1"/>
    <col min="11" max="11" width="12.125" style="67" customWidth="1"/>
    <col min="12" max="16384" width="9.00390625" style="67" customWidth="1"/>
  </cols>
  <sheetData>
    <row r="1" ht="18.75">
      <c r="A1" s="67" t="s">
        <v>323</v>
      </c>
    </row>
    <row r="2" spans="1:11" s="84" customFormat="1" ht="28.5">
      <c r="A2" s="52" t="s">
        <v>324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3:11" ht="18.75">
      <c r="C3" s="86"/>
      <c r="D3" s="86"/>
      <c r="K3" s="88" t="s">
        <v>325</v>
      </c>
    </row>
    <row r="4" spans="1:11" s="85" customFormat="1" ht="37.5">
      <c r="A4" s="82" t="s">
        <v>3</v>
      </c>
      <c r="B4" s="82" t="s">
        <v>326</v>
      </c>
      <c r="C4" s="54" t="s">
        <v>327</v>
      </c>
      <c r="D4" s="54" t="s">
        <v>328</v>
      </c>
      <c r="E4" s="54" t="s">
        <v>329</v>
      </c>
      <c r="F4" s="54" t="s">
        <v>330</v>
      </c>
      <c r="G4" s="54" t="s">
        <v>331</v>
      </c>
      <c r="H4" s="54" t="s">
        <v>332</v>
      </c>
      <c r="I4" s="54" t="s">
        <v>333</v>
      </c>
      <c r="J4" s="54" t="s">
        <v>334</v>
      </c>
      <c r="K4" s="54" t="s">
        <v>335</v>
      </c>
    </row>
    <row r="5" spans="1:11" ht="18.75">
      <c r="A5" s="74" t="s">
        <v>336</v>
      </c>
      <c r="B5" s="74">
        <f aca="true" t="shared" si="0" ref="B5:B32">SUM(C5:K5)</f>
        <v>14774</v>
      </c>
      <c r="C5" s="72">
        <v>7207</v>
      </c>
      <c r="D5" s="72">
        <v>4457</v>
      </c>
      <c r="E5" s="72">
        <v>2684</v>
      </c>
      <c r="F5" s="72"/>
      <c r="G5" s="72">
        <v>0</v>
      </c>
      <c r="H5" s="72"/>
      <c r="I5" s="72">
        <v>200</v>
      </c>
      <c r="J5" s="72">
        <v>226</v>
      </c>
      <c r="K5" s="72"/>
    </row>
    <row r="6" spans="1:11" ht="18.75">
      <c r="A6" s="74" t="s">
        <v>155</v>
      </c>
      <c r="B6" s="74">
        <f t="shared" si="0"/>
        <v>0</v>
      </c>
      <c r="C6" s="72"/>
      <c r="D6" s="72"/>
      <c r="E6" s="72"/>
      <c r="F6" s="72"/>
      <c r="G6" s="72"/>
      <c r="H6" s="72"/>
      <c r="I6" s="72"/>
      <c r="J6" s="72"/>
      <c r="K6" s="72"/>
    </row>
    <row r="7" spans="1:11" ht="18.75">
      <c r="A7" s="74" t="s">
        <v>158</v>
      </c>
      <c r="B7" s="74">
        <f t="shared" si="0"/>
        <v>254</v>
      </c>
      <c r="C7" s="72">
        <v>27</v>
      </c>
      <c r="D7" s="72">
        <v>190</v>
      </c>
      <c r="E7" s="72">
        <v>1</v>
      </c>
      <c r="F7" s="72"/>
      <c r="G7" s="72"/>
      <c r="H7" s="72"/>
      <c r="I7" s="72">
        <v>36</v>
      </c>
      <c r="J7" s="72"/>
      <c r="K7" s="72"/>
    </row>
    <row r="8" spans="1:11" ht="18.75">
      <c r="A8" s="74" t="s">
        <v>161</v>
      </c>
      <c r="B8" s="74">
        <f t="shared" si="0"/>
        <v>8131</v>
      </c>
      <c r="C8" s="72">
        <v>4558</v>
      </c>
      <c r="D8" s="72">
        <v>1811</v>
      </c>
      <c r="E8" s="72">
        <v>933</v>
      </c>
      <c r="F8" s="72"/>
      <c r="G8" s="72"/>
      <c r="H8" s="72"/>
      <c r="I8" s="72"/>
      <c r="J8" s="72">
        <v>829</v>
      </c>
      <c r="K8" s="72"/>
    </row>
    <row r="9" spans="1:11" ht="18.75">
      <c r="A9" s="74" t="s">
        <v>174</v>
      </c>
      <c r="B9" s="74">
        <f t="shared" si="0"/>
        <v>39602</v>
      </c>
      <c r="C9" s="72">
        <v>24327</v>
      </c>
      <c r="D9" s="72">
        <v>4139</v>
      </c>
      <c r="E9" s="72">
        <v>9536</v>
      </c>
      <c r="F9" s="72"/>
      <c r="G9" s="72"/>
      <c r="H9" s="72"/>
      <c r="I9" s="72">
        <v>1000</v>
      </c>
      <c r="J9" s="72">
        <v>600</v>
      </c>
      <c r="K9" s="72"/>
    </row>
    <row r="10" spans="1:11" ht="18.75">
      <c r="A10" s="74" t="s">
        <v>185</v>
      </c>
      <c r="B10" s="74">
        <f t="shared" si="0"/>
        <v>353</v>
      </c>
      <c r="C10" s="72">
        <v>148</v>
      </c>
      <c r="D10" s="72">
        <v>28</v>
      </c>
      <c r="E10" s="72">
        <v>77</v>
      </c>
      <c r="F10" s="72">
        <v>100</v>
      </c>
      <c r="G10" s="72"/>
      <c r="H10" s="72"/>
      <c r="I10" s="72"/>
      <c r="J10" s="72"/>
      <c r="K10" s="72"/>
    </row>
    <row r="11" spans="1:11" ht="18.75">
      <c r="A11" s="74" t="s">
        <v>196</v>
      </c>
      <c r="B11" s="74">
        <f t="shared" si="0"/>
        <v>2140</v>
      </c>
      <c r="C11" s="72">
        <v>915</v>
      </c>
      <c r="D11" s="72">
        <v>337</v>
      </c>
      <c r="E11" s="72">
        <v>607</v>
      </c>
      <c r="F11" s="72"/>
      <c r="G11" s="72"/>
      <c r="H11" s="72"/>
      <c r="I11" s="72"/>
      <c r="J11" s="72">
        <v>281</v>
      </c>
      <c r="K11" s="72"/>
    </row>
    <row r="12" spans="1:11" ht="18.75">
      <c r="A12" s="74" t="s">
        <v>202</v>
      </c>
      <c r="B12" s="74">
        <f t="shared" si="0"/>
        <v>16824</v>
      </c>
      <c r="C12" s="72">
        <v>1080</v>
      </c>
      <c r="D12" s="72">
        <v>387</v>
      </c>
      <c r="E12" s="72">
        <v>15357</v>
      </c>
      <c r="F12" s="72"/>
      <c r="G12" s="72"/>
      <c r="H12" s="72"/>
      <c r="I12" s="72"/>
      <c r="J12" s="72"/>
      <c r="K12" s="72"/>
    </row>
    <row r="13" spans="1:11" ht="18.75">
      <c r="A13" s="74" t="s">
        <v>223</v>
      </c>
      <c r="B13" s="74">
        <f t="shared" si="0"/>
        <v>10588</v>
      </c>
      <c r="C13" s="72">
        <v>4965</v>
      </c>
      <c r="D13" s="72">
        <v>3103</v>
      </c>
      <c r="E13" s="72">
        <v>2190</v>
      </c>
      <c r="F13" s="72"/>
      <c r="G13" s="72"/>
      <c r="H13" s="72"/>
      <c r="I13" s="72">
        <v>100</v>
      </c>
      <c r="J13" s="72">
        <v>230</v>
      </c>
      <c r="K13" s="72"/>
    </row>
    <row r="14" spans="1:11" ht="18.75">
      <c r="A14" s="74" t="s">
        <v>236</v>
      </c>
      <c r="B14" s="74">
        <f t="shared" si="0"/>
        <v>1773</v>
      </c>
      <c r="C14" s="72">
        <v>360</v>
      </c>
      <c r="D14" s="72">
        <v>349</v>
      </c>
      <c r="E14" s="72">
        <v>64</v>
      </c>
      <c r="F14" s="72"/>
      <c r="G14" s="72"/>
      <c r="H14" s="72"/>
      <c r="I14" s="72">
        <v>700</v>
      </c>
      <c r="J14" s="72">
        <v>300</v>
      </c>
      <c r="K14" s="72"/>
    </row>
    <row r="15" spans="1:11" ht="18.75">
      <c r="A15" s="74" t="s">
        <v>252</v>
      </c>
      <c r="B15" s="74">
        <f t="shared" si="0"/>
        <v>5455</v>
      </c>
      <c r="C15" s="72">
        <v>695</v>
      </c>
      <c r="D15" s="72">
        <v>1010</v>
      </c>
      <c r="E15" s="72">
        <v>950</v>
      </c>
      <c r="F15" s="72"/>
      <c r="G15" s="72"/>
      <c r="H15" s="72"/>
      <c r="I15" s="72">
        <v>2100</v>
      </c>
      <c r="J15" s="72">
        <v>700</v>
      </c>
      <c r="K15" s="72"/>
    </row>
    <row r="16" spans="1:11" ht="18.75">
      <c r="A16" s="74" t="s">
        <v>259</v>
      </c>
      <c r="B16" s="74">
        <f t="shared" si="0"/>
        <v>14719</v>
      </c>
      <c r="C16" s="72">
        <v>3020</v>
      </c>
      <c r="D16" s="72">
        <v>833</v>
      </c>
      <c r="E16" s="72">
        <v>4972</v>
      </c>
      <c r="F16" s="72"/>
      <c r="G16" s="72"/>
      <c r="H16" s="72"/>
      <c r="I16" s="72">
        <v>3694</v>
      </c>
      <c r="J16" s="72">
        <v>2200</v>
      </c>
      <c r="K16" s="72"/>
    </row>
    <row r="17" spans="1:11" ht="18.75">
      <c r="A17" s="74" t="s">
        <v>270</v>
      </c>
      <c r="B17" s="74">
        <f t="shared" si="0"/>
        <v>1145</v>
      </c>
      <c r="C17" s="72">
        <v>436</v>
      </c>
      <c r="D17" s="72">
        <v>228</v>
      </c>
      <c r="E17" s="72">
        <v>59</v>
      </c>
      <c r="F17" s="72">
        <v>200</v>
      </c>
      <c r="G17" s="72"/>
      <c r="H17" s="72"/>
      <c r="I17" s="72">
        <v>200</v>
      </c>
      <c r="J17" s="72">
        <v>22</v>
      </c>
      <c r="K17" s="72"/>
    </row>
    <row r="18" spans="1:11" ht="18.75">
      <c r="A18" s="87" t="s">
        <v>278</v>
      </c>
      <c r="B18" s="74">
        <f t="shared" si="0"/>
        <v>2023</v>
      </c>
      <c r="C18" s="72">
        <v>1170</v>
      </c>
      <c r="D18" s="72">
        <v>249</v>
      </c>
      <c r="E18" s="72">
        <v>154</v>
      </c>
      <c r="F18" s="72">
        <v>450</v>
      </c>
      <c r="G18" s="72"/>
      <c r="H18" s="72"/>
      <c r="I18" s="72"/>
      <c r="J18" s="72"/>
      <c r="K18" s="72"/>
    </row>
    <row r="19" spans="1:11" ht="18.75">
      <c r="A19" s="87" t="s">
        <v>287</v>
      </c>
      <c r="B19" s="74">
        <f t="shared" si="0"/>
        <v>809</v>
      </c>
      <c r="C19" s="72">
        <v>217</v>
      </c>
      <c r="D19" s="72">
        <v>55</v>
      </c>
      <c r="E19" s="72">
        <v>23</v>
      </c>
      <c r="F19" s="72">
        <v>314</v>
      </c>
      <c r="G19" s="72"/>
      <c r="H19" s="72"/>
      <c r="I19" s="72"/>
      <c r="J19" s="72">
        <v>200</v>
      </c>
      <c r="K19" s="72"/>
    </row>
    <row r="20" spans="1:11" ht="18.75">
      <c r="A20" s="59" t="s">
        <v>292</v>
      </c>
      <c r="B20" s="74">
        <f t="shared" si="0"/>
        <v>115</v>
      </c>
      <c r="C20" s="72"/>
      <c r="D20" s="72">
        <v>15</v>
      </c>
      <c r="E20" s="72"/>
      <c r="F20" s="72"/>
      <c r="G20" s="72"/>
      <c r="H20" s="72"/>
      <c r="I20" s="72"/>
      <c r="J20" s="72">
        <v>100</v>
      </c>
      <c r="K20" s="72"/>
    </row>
    <row r="21" spans="1:11" ht="18.75">
      <c r="A21" s="87" t="s">
        <v>296</v>
      </c>
      <c r="B21" s="74">
        <f t="shared" si="0"/>
        <v>101</v>
      </c>
      <c r="C21" s="72"/>
      <c r="D21" s="72"/>
      <c r="E21" s="72"/>
      <c r="F21" s="72"/>
      <c r="G21" s="72"/>
      <c r="H21" s="72"/>
      <c r="I21" s="72"/>
      <c r="J21" s="72">
        <v>101</v>
      </c>
      <c r="K21" s="72"/>
    </row>
    <row r="22" spans="1:11" ht="18.75">
      <c r="A22" s="87" t="s">
        <v>299</v>
      </c>
      <c r="B22" s="74">
        <f t="shared" si="0"/>
        <v>1655</v>
      </c>
      <c r="C22" s="72">
        <v>506</v>
      </c>
      <c r="D22" s="72">
        <v>144</v>
      </c>
      <c r="E22" s="72">
        <v>155</v>
      </c>
      <c r="F22" s="72"/>
      <c r="G22" s="72"/>
      <c r="H22" s="72"/>
      <c r="I22" s="72">
        <v>800</v>
      </c>
      <c r="J22" s="72">
        <v>50</v>
      </c>
      <c r="K22" s="72"/>
    </row>
    <row r="23" spans="1:11" ht="18.75">
      <c r="A23" s="87" t="s">
        <v>306</v>
      </c>
      <c r="B23" s="74">
        <f t="shared" si="0"/>
        <v>1007</v>
      </c>
      <c r="C23" s="72">
        <v>185</v>
      </c>
      <c r="D23" s="72">
        <v>26</v>
      </c>
      <c r="E23" s="72">
        <v>27</v>
      </c>
      <c r="F23" s="72"/>
      <c r="G23" s="72"/>
      <c r="H23" s="72"/>
      <c r="I23" s="72">
        <v>769</v>
      </c>
      <c r="J23" s="72"/>
      <c r="K23" s="72"/>
    </row>
    <row r="24" spans="1:11" ht="18.75">
      <c r="A24" s="87" t="s">
        <v>310</v>
      </c>
      <c r="B24" s="74">
        <f t="shared" si="0"/>
        <v>371</v>
      </c>
      <c r="C24" s="72">
        <v>114</v>
      </c>
      <c r="D24" s="72">
        <v>237</v>
      </c>
      <c r="E24" s="72">
        <v>20</v>
      </c>
      <c r="F24" s="72"/>
      <c r="G24" s="72"/>
      <c r="H24" s="72"/>
      <c r="I24" s="72"/>
      <c r="J24" s="72"/>
      <c r="K24" s="72"/>
    </row>
    <row r="25" spans="1:11" ht="18.75">
      <c r="A25" s="59" t="s">
        <v>316</v>
      </c>
      <c r="B25" s="74">
        <f t="shared" si="0"/>
        <v>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18.75">
      <c r="A26" s="87" t="s">
        <v>317</v>
      </c>
      <c r="B26" s="74">
        <f t="shared" si="0"/>
        <v>1497</v>
      </c>
      <c r="C26" s="72"/>
      <c r="D26" s="72"/>
      <c r="E26" s="72"/>
      <c r="F26" s="72"/>
      <c r="G26" s="72"/>
      <c r="H26" s="72"/>
      <c r="I26" s="72"/>
      <c r="J26" s="72"/>
      <c r="K26" s="72">
        <v>1497</v>
      </c>
    </row>
    <row r="27" spans="1:11" ht="18.75">
      <c r="A27" s="87" t="s">
        <v>319</v>
      </c>
      <c r="B27" s="74">
        <f t="shared" si="0"/>
        <v>0</v>
      </c>
      <c r="C27" s="72"/>
      <c r="D27" s="72"/>
      <c r="E27" s="72"/>
      <c r="F27" s="72"/>
      <c r="G27" s="72"/>
      <c r="H27" s="72"/>
      <c r="I27" s="72"/>
      <c r="J27" s="72"/>
      <c r="K27" s="72"/>
    </row>
    <row r="28" spans="1:11" ht="18.75">
      <c r="A28" s="74" t="s">
        <v>320</v>
      </c>
      <c r="B28" s="74">
        <f t="shared" si="0"/>
        <v>5776</v>
      </c>
      <c r="C28" s="72">
        <v>1000</v>
      </c>
      <c r="D28" s="72"/>
      <c r="E28" s="72"/>
      <c r="F28" s="72"/>
      <c r="G28" s="72"/>
      <c r="H28" s="72"/>
      <c r="I28" s="72"/>
      <c r="J28" s="72"/>
      <c r="K28" s="89">
        <v>4776</v>
      </c>
    </row>
    <row r="29" spans="1:11" ht="18.75">
      <c r="A29" s="74"/>
      <c r="B29" s="74">
        <f t="shared" si="0"/>
        <v>129112</v>
      </c>
      <c r="C29" s="74">
        <f aca="true" t="shared" si="1" ref="C29:K29">SUM(C5:C28)</f>
        <v>50930</v>
      </c>
      <c r="D29" s="74">
        <f t="shared" si="1"/>
        <v>17598</v>
      </c>
      <c r="E29" s="74">
        <f t="shared" si="1"/>
        <v>37809</v>
      </c>
      <c r="F29" s="74">
        <f t="shared" si="1"/>
        <v>1064</v>
      </c>
      <c r="G29" s="74">
        <f t="shared" si="1"/>
        <v>0</v>
      </c>
      <c r="H29" s="74">
        <f t="shared" si="1"/>
        <v>0</v>
      </c>
      <c r="I29" s="74">
        <f t="shared" si="1"/>
        <v>9599</v>
      </c>
      <c r="J29" s="74">
        <f t="shared" si="1"/>
        <v>5839</v>
      </c>
      <c r="K29" s="74">
        <f t="shared" si="1"/>
        <v>6273</v>
      </c>
    </row>
    <row r="30" spans="1:11" ht="18.75">
      <c r="A30" s="74" t="s">
        <v>43</v>
      </c>
      <c r="B30" s="74">
        <f t="shared" si="0"/>
        <v>0</v>
      </c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8.75">
      <c r="A31" s="74"/>
      <c r="B31" s="74">
        <f t="shared" si="0"/>
        <v>0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s="65" customFormat="1" ht="18.75">
      <c r="A32" s="61" t="s">
        <v>115</v>
      </c>
      <c r="B32" s="79">
        <f t="shared" si="0"/>
        <v>129112</v>
      </c>
      <c r="C32" s="79">
        <f aca="true" t="shared" si="2" ref="C32:K32">C29+C30</f>
        <v>50930</v>
      </c>
      <c r="D32" s="79">
        <f t="shared" si="2"/>
        <v>17598</v>
      </c>
      <c r="E32" s="79">
        <f t="shared" si="2"/>
        <v>37809</v>
      </c>
      <c r="F32" s="79">
        <f t="shared" si="2"/>
        <v>1064</v>
      </c>
      <c r="G32" s="79">
        <f t="shared" si="2"/>
        <v>0</v>
      </c>
      <c r="H32" s="79">
        <f t="shared" si="2"/>
        <v>0</v>
      </c>
      <c r="I32" s="79">
        <f t="shared" si="2"/>
        <v>9599</v>
      </c>
      <c r="J32" s="79">
        <f t="shared" si="2"/>
        <v>5839</v>
      </c>
      <c r="K32" s="79">
        <f t="shared" si="2"/>
        <v>6273</v>
      </c>
    </row>
  </sheetData>
  <sheetProtection selectLockedCells="1"/>
  <mergeCells count="1">
    <mergeCell ref="A2:K2"/>
  </mergeCells>
  <printOptions horizontalCentered="1"/>
  <pageMargins left="0.51" right="0.47" top="0.39" bottom="0.35" header="0.12" footer="0.12"/>
  <pageSetup horizontalDpi="600" verticalDpi="600" orientation="landscape" paperSize="9" scale="8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zoomScale="90" zoomScaleNormal="90" workbookViewId="0" topLeftCell="A1">
      <pane ySplit="5" topLeftCell="BM6" activePane="bottomLeft" state="frozen"/>
      <selection pane="bottomLeft" activeCell="A2" sqref="A2:D2"/>
    </sheetView>
  </sheetViews>
  <sheetFormatPr defaultColWidth="9.00390625" defaultRowHeight="14.25"/>
  <cols>
    <col min="1" max="1" width="65.875" style="67" customWidth="1"/>
    <col min="2" max="4" width="27.875" style="67" customWidth="1"/>
    <col min="5" max="16384" width="9.00390625" style="67" customWidth="1"/>
  </cols>
  <sheetData>
    <row r="1" ht="18.75">
      <c r="A1" s="67" t="s">
        <v>337</v>
      </c>
    </row>
    <row r="2" spans="1:4" ht="28.5">
      <c r="A2" s="52" t="s">
        <v>338</v>
      </c>
      <c r="B2" s="52"/>
      <c r="C2" s="52"/>
      <c r="D2" s="52"/>
    </row>
    <row r="3" ht="18.75">
      <c r="D3" s="68" t="s">
        <v>2</v>
      </c>
    </row>
    <row r="4" spans="1:4" s="64" customFormat="1" ht="18.75">
      <c r="A4" s="69" t="s">
        <v>37</v>
      </c>
      <c r="B4" s="81"/>
      <c r="C4" s="81"/>
      <c r="D4" s="70"/>
    </row>
    <row r="5" spans="1:4" s="64" customFormat="1" ht="37.5">
      <c r="A5" s="82" t="s">
        <v>3</v>
      </c>
      <c r="B5" s="54" t="s">
        <v>4</v>
      </c>
      <c r="C5" s="82" t="s">
        <v>5</v>
      </c>
      <c r="D5" s="54" t="s">
        <v>6</v>
      </c>
    </row>
    <row r="6" spans="1:4" ht="18.75">
      <c r="A6" s="55" t="s">
        <v>339</v>
      </c>
      <c r="B6" s="72"/>
      <c r="C6" s="72"/>
      <c r="D6" s="83"/>
    </row>
    <row r="7" spans="1:4" ht="18.75">
      <c r="A7" s="55" t="s">
        <v>340</v>
      </c>
      <c r="B7" s="72"/>
      <c r="C7" s="72"/>
      <c r="D7" s="83"/>
    </row>
    <row r="8" spans="1:4" ht="18.75">
      <c r="A8" s="55" t="s">
        <v>341</v>
      </c>
      <c r="B8" s="72"/>
      <c r="C8" s="72"/>
      <c r="D8" s="83"/>
    </row>
    <row r="9" spans="1:4" ht="18.75">
      <c r="A9" s="73" t="s">
        <v>342</v>
      </c>
      <c r="B9" s="72"/>
      <c r="C9" s="72"/>
      <c r="D9" s="83"/>
    </row>
    <row r="10" spans="1:4" ht="18.75">
      <c r="A10" s="73" t="s">
        <v>343</v>
      </c>
      <c r="B10" s="72"/>
      <c r="C10" s="72"/>
      <c r="D10" s="83"/>
    </row>
    <row r="11" spans="1:4" ht="18.75">
      <c r="A11" s="55" t="s">
        <v>344</v>
      </c>
      <c r="B11" s="72"/>
      <c r="C11" s="72">
        <v>50</v>
      </c>
      <c r="D11" s="83"/>
    </row>
    <row r="12" spans="1:4" ht="18.75">
      <c r="A12" s="55" t="s">
        <v>345</v>
      </c>
      <c r="B12" s="72">
        <v>283</v>
      </c>
      <c r="C12" s="72">
        <v>300</v>
      </c>
      <c r="D12" s="83">
        <f aca="true" t="shared" si="0" ref="D12:D14">C12/B12</f>
        <v>1.0600706713780919</v>
      </c>
    </row>
    <row r="13" spans="1:4" ht="18.75">
      <c r="A13" s="55" t="s">
        <v>346</v>
      </c>
      <c r="B13" s="72">
        <v>88</v>
      </c>
      <c r="C13" s="72"/>
      <c r="D13" s="83">
        <f t="shared" si="0"/>
        <v>0</v>
      </c>
    </row>
    <row r="14" spans="1:4" ht="18.75">
      <c r="A14" s="55" t="s">
        <v>347</v>
      </c>
      <c r="B14" s="72">
        <v>2812</v>
      </c>
      <c r="C14" s="72">
        <v>3000</v>
      </c>
      <c r="D14" s="83">
        <f t="shared" si="0"/>
        <v>1.0668563300142246</v>
      </c>
    </row>
    <row r="15" spans="1:4" ht="18.75">
      <c r="A15" s="55" t="s">
        <v>348</v>
      </c>
      <c r="B15" s="72"/>
      <c r="C15" s="72"/>
      <c r="D15" s="83"/>
    </row>
    <row r="16" spans="1:4" ht="18.75">
      <c r="A16" s="55" t="s">
        <v>349</v>
      </c>
      <c r="B16" s="72"/>
      <c r="C16" s="72"/>
      <c r="D16" s="83"/>
    </row>
    <row r="17" spans="1:4" ht="18.75">
      <c r="A17" s="55" t="s">
        <v>350</v>
      </c>
      <c r="B17" s="72">
        <v>463</v>
      </c>
      <c r="C17" s="72">
        <v>300</v>
      </c>
      <c r="D17" s="83">
        <f>C17/B17</f>
        <v>0.6479481641468683</v>
      </c>
    </row>
    <row r="18" spans="1:4" ht="18.75">
      <c r="A18" s="55" t="s">
        <v>351</v>
      </c>
      <c r="B18" s="72"/>
      <c r="C18" s="72"/>
      <c r="D18" s="83"/>
    </row>
    <row r="19" spans="1:4" ht="18.75">
      <c r="A19" s="55" t="s">
        <v>352</v>
      </c>
      <c r="B19" s="72"/>
      <c r="C19" s="72"/>
      <c r="D19" s="83"/>
    </row>
    <row r="20" spans="1:4" ht="18.75">
      <c r="A20" s="55" t="s">
        <v>353</v>
      </c>
      <c r="B20" s="72"/>
      <c r="C20" s="72"/>
      <c r="D20" s="83"/>
    </row>
    <row r="21" spans="1:4" ht="18.75">
      <c r="A21" s="55" t="s">
        <v>354</v>
      </c>
      <c r="B21" s="72">
        <v>226</v>
      </c>
      <c r="C21" s="72">
        <v>200</v>
      </c>
      <c r="D21" s="83">
        <f>C21/B21</f>
        <v>0.8849557522123894</v>
      </c>
    </row>
    <row r="22" spans="1:4" ht="18.75">
      <c r="A22" s="55" t="s">
        <v>355</v>
      </c>
      <c r="B22" s="72"/>
      <c r="C22" s="72"/>
      <c r="D22" s="83"/>
    </row>
    <row r="23" spans="1:4" ht="18.75">
      <c r="A23" s="55" t="s">
        <v>356</v>
      </c>
      <c r="B23" s="72"/>
      <c r="C23" s="72"/>
      <c r="D23" s="83"/>
    </row>
    <row r="24" spans="1:4" ht="18.75">
      <c r="A24" s="55" t="s">
        <v>357</v>
      </c>
      <c r="B24" s="72"/>
      <c r="C24" s="72"/>
      <c r="D24" s="83"/>
    </row>
    <row r="25" spans="1:4" ht="18.75">
      <c r="A25" s="55" t="s">
        <v>358</v>
      </c>
      <c r="B25" s="72"/>
      <c r="C25" s="72"/>
      <c r="D25" s="83"/>
    </row>
    <row r="26" spans="1:4" ht="18.75">
      <c r="A26" s="74" t="s">
        <v>118</v>
      </c>
      <c r="B26" s="74">
        <f>SUM(B12:B21)</f>
        <v>3872</v>
      </c>
      <c r="C26" s="74">
        <f>SUM(C11:C21)</f>
        <v>3850</v>
      </c>
      <c r="D26" s="83">
        <f>C26/B26</f>
        <v>0.9943181818181818</v>
      </c>
    </row>
  </sheetData>
  <sheetProtection selectLockedCells="1"/>
  <mergeCells count="2">
    <mergeCell ref="A2:D2"/>
    <mergeCell ref="A4:D4"/>
  </mergeCells>
  <printOptions horizontalCentered="1"/>
  <pageMargins left="0.47" right="0.47" top="0.59" bottom="0.28" header="0.12" footer="0.12"/>
  <pageSetup horizontalDpi="600" verticalDpi="600" orientation="landscape" paperSize="9" scale="8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81"/>
  <sheetViews>
    <sheetView showGridLines="0" showZeros="0" zoomScale="90" zoomScaleNormal="90" workbookViewId="0" topLeftCell="A1">
      <pane ySplit="5" topLeftCell="BM120" activePane="bottomLeft" state="frozen"/>
      <selection pane="bottomLeft" activeCell="A2" sqref="A2:D2"/>
    </sheetView>
  </sheetViews>
  <sheetFormatPr defaultColWidth="9.00390625" defaultRowHeight="14.25"/>
  <cols>
    <col min="1" max="1" width="56.00390625" style="67" customWidth="1"/>
    <col min="2" max="2" width="15.875" style="67" customWidth="1"/>
    <col min="3" max="3" width="65.50390625" style="67" customWidth="1"/>
    <col min="4" max="4" width="18.25390625" style="67" customWidth="1"/>
    <col min="5" max="16384" width="9.00390625" style="67" customWidth="1"/>
  </cols>
  <sheetData>
    <row r="1" ht="18.75">
      <c r="A1" s="67" t="s">
        <v>359</v>
      </c>
    </row>
    <row r="2" spans="1:4" ht="28.5">
      <c r="A2" s="52" t="s">
        <v>360</v>
      </c>
      <c r="B2" s="52"/>
      <c r="C2" s="52"/>
      <c r="D2" s="52"/>
    </row>
    <row r="3" ht="18.75">
      <c r="D3" s="68" t="s">
        <v>2</v>
      </c>
    </row>
    <row r="4" spans="1:4" s="64" customFormat="1" ht="18.75">
      <c r="A4" s="69" t="s">
        <v>37</v>
      </c>
      <c r="B4" s="70"/>
      <c r="C4" s="69" t="s">
        <v>38</v>
      </c>
      <c r="D4" s="70"/>
    </row>
    <row r="5" spans="1:4" s="64" customFormat="1" ht="18.75">
      <c r="A5" s="71" t="s">
        <v>3</v>
      </c>
      <c r="B5" s="71" t="s">
        <v>5</v>
      </c>
      <c r="C5" s="71" t="s">
        <v>3</v>
      </c>
      <c r="D5" s="71" t="s">
        <v>5</v>
      </c>
    </row>
    <row r="6" spans="1:4" ht="18.75">
      <c r="A6" s="55" t="s">
        <v>339</v>
      </c>
      <c r="B6" s="72"/>
      <c r="C6" s="55" t="s">
        <v>361</v>
      </c>
      <c r="D6" s="56">
        <f>D7</f>
        <v>0</v>
      </c>
    </row>
    <row r="7" spans="1:4" ht="18.75">
      <c r="A7" s="55" t="s">
        <v>340</v>
      </c>
      <c r="B7" s="72"/>
      <c r="C7" s="57" t="s">
        <v>362</v>
      </c>
      <c r="D7" s="56">
        <f>D8+D9+D10+D11</f>
        <v>0</v>
      </c>
    </row>
    <row r="8" spans="1:4" ht="18.75">
      <c r="A8" s="55" t="s">
        <v>341</v>
      </c>
      <c r="B8" s="72"/>
      <c r="C8" s="57" t="s">
        <v>363</v>
      </c>
      <c r="D8" s="58"/>
    </row>
    <row r="9" spans="1:4" ht="18.75">
      <c r="A9" s="73" t="s">
        <v>342</v>
      </c>
      <c r="B9" s="72"/>
      <c r="C9" s="57" t="s">
        <v>364</v>
      </c>
      <c r="D9" s="58"/>
    </row>
    <row r="10" spans="1:4" ht="18.75">
      <c r="A10" s="55" t="s">
        <v>343</v>
      </c>
      <c r="B10" s="72"/>
      <c r="C10" s="57" t="s">
        <v>365</v>
      </c>
      <c r="D10" s="58"/>
    </row>
    <row r="11" spans="1:4" ht="18.75">
      <c r="A11" s="55" t="s">
        <v>344</v>
      </c>
      <c r="B11" s="72">
        <v>50</v>
      </c>
      <c r="C11" s="57" t="s">
        <v>366</v>
      </c>
      <c r="D11" s="58"/>
    </row>
    <row r="12" spans="1:4" ht="18.75">
      <c r="A12" s="55" t="s">
        <v>345</v>
      </c>
      <c r="B12" s="72">
        <v>300</v>
      </c>
      <c r="C12" s="55" t="s">
        <v>367</v>
      </c>
      <c r="D12" s="56">
        <f>D13+D17</f>
        <v>1008</v>
      </c>
    </row>
    <row r="13" spans="1:4" ht="18.75">
      <c r="A13" s="55" t="s">
        <v>346</v>
      </c>
      <c r="B13" s="72"/>
      <c r="C13" s="57" t="s">
        <v>368</v>
      </c>
      <c r="D13" s="56">
        <f>SUM(D14:D16)</f>
        <v>920</v>
      </c>
    </row>
    <row r="14" spans="1:4" ht="18.75">
      <c r="A14" s="55" t="s">
        <v>347</v>
      </c>
      <c r="B14" s="74">
        <f>SUM(B15:B19)</f>
        <v>3000</v>
      </c>
      <c r="C14" s="57" t="s">
        <v>369</v>
      </c>
      <c r="D14" s="58">
        <v>286</v>
      </c>
    </row>
    <row r="15" spans="1:4" ht="18.75">
      <c r="A15" s="74" t="s">
        <v>370</v>
      </c>
      <c r="B15" s="72">
        <v>3000</v>
      </c>
      <c r="C15" s="57" t="s">
        <v>371</v>
      </c>
      <c r="D15" s="58">
        <v>622</v>
      </c>
    </row>
    <row r="16" spans="1:4" ht="18.75">
      <c r="A16" s="74" t="s">
        <v>372</v>
      </c>
      <c r="B16" s="72"/>
      <c r="C16" s="57" t="s">
        <v>373</v>
      </c>
      <c r="D16" s="58">
        <v>12</v>
      </c>
    </row>
    <row r="17" spans="1:4" ht="18.75">
      <c r="A17" s="74" t="s">
        <v>374</v>
      </c>
      <c r="B17" s="72"/>
      <c r="C17" s="57" t="s">
        <v>375</v>
      </c>
      <c r="D17" s="56">
        <f>SUM(D18:D20)</f>
        <v>88</v>
      </c>
    </row>
    <row r="18" spans="1:4" ht="18.75">
      <c r="A18" s="74" t="s">
        <v>376</v>
      </c>
      <c r="B18" s="72"/>
      <c r="C18" s="57" t="s">
        <v>369</v>
      </c>
      <c r="D18" s="58"/>
    </row>
    <row r="19" spans="1:4" ht="18.75">
      <c r="A19" s="74" t="s">
        <v>377</v>
      </c>
      <c r="B19" s="72"/>
      <c r="C19" s="57" t="s">
        <v>371</v>
      </c>
      <c r="D19" s="58"/>
    </row>
    <row r="20" spans="1:4" ht="18.75">
      <c r="A20" s="55" t="s">
        <v>348</v>
      </c>
      <c r="B20" s="72"/>
      <c r="C20" s="59" t="s">
        <v>378</v>
      </c>
      <c r="D20" s="58">
        <v>88</v>
      </c>
    </row>
    <row r="21" spans="1:4" ht="18.75">
      <c r="A21" s="55" t="s">
        <v>349</v>
      </c>
      <c r="B21" s="74">
        <f>SUM(B22:B23)</f>
        <v>0</v>
      </c>
      <c r="C21" s="55" t="s">
        <v>379</v>
      </c>
      <c r="D21" s="56">
        <f>D22+D23</f>
        <v>0</v>
      </c>
    </row>
    <row r="22" spans="1:4" ht="18.75">
      <c r="A22" s="74" t="s">
        <v>380</v>
      </c>
      <c r="B22" s="72"/>
      <c r="C22" s="55" t="s">
        <v>381</v>
      </c>
      <c r="D22" s="58"/>
    </row>
    <row r="23" spans="1:4" ht="18.75">
      <c r="A23" s="74" t="s">
        <v>382</v>
      </c>
      <c r="B23" s="72"/>
      <c r="C23" s="55" t="s">
        <v>383</v>
      </c>
      <c r="D23" s="56">
        <f>SUM(D24:D27)</f>
        <v>0</v>
      </c>
    </row>
    <row r="24" spans="1:4" ht="18.75">
      <c r="A24" s="55" t="s">
        <v>350</v>
      </c>
      <c r="B24" s="72">
        <v>300</v>
      </c>
      <c r="C24" s="55" t="s">
        <v>384</v>
      </c>
      <c r="D24" s="58"/>
    </row>
    <row r="25" spans="1:4" ht="18.75">
      <c r="A25" s="55" t="s">
        <v>351</v>
      </c>
      <c r="B25" s="72"/>
      <c r="C25" s="55" t="s">
        <v>385</v>
      </c>
      <c r="D25" s="58"/>
    </row>
    <row r="26" spans="1:4" ht="18.75">
      <c r="A26" s="55" t="s">
        <v>352</v>
      </c>
      <c r="B26" s="74">
        <f>SUM(B27:B29)</f>
        <v>0</v>
      </c>
      <c r="C26" s="55" t="s">
        <v>386</v>
      </c>
      <c r="D26" s="58"/>
    </row>
    <row r="27" spans="1:4" ht="18.75">
      <c r="A27" s="74" t="s">
        <v>387</v>
      </c>
      <c r="B27" s="72"/>
      <c r="C27" s="55" t="s">
        <v>388</v>
      </c>
      <c r="D27" s="58"/>
    </row>
    <row r="28" spans="1:4" ht="18.75">
      <c r="A28" s="74" t="s">
        <v>389</v>
      </c>
      <c r="B28" s="72"/>
      <c r="C28" s="55" t="s">
        <v>390</v>
      </c>
      <c r="D28" s="56">
        <f>D29+D42+D48+D52+D53+D59</f>
        <v>5367</v>
      </c>
    </row>
    <row r="29" spans="1:4" ht="18.75">
      <c r="A29" s="74" t="s">
        <v>391</v>
      </c>
      <c r="B29" s="72"/>
      <c r="C29" s="55" t="s">
        <v>392</v>
      </c>
      <c r="D29" s="56">
        <f>SUM(D30:D41)</f>
        <v>3657</v>
      </c>
    </row>
    <row r="30" spans="1:4" ht="18.75">
      <c r="A30" s="55" t="s">
        <v>353</v>
      </c>
      <c r="B30" s="72"/>
      <c r="C30" s="59" t="s">
        <v>393</v>
      </c>
      <c r="D30" s="58">
        <v>7</v>
      </c>
    </row>
    <row r="31" spans="1:4" ht="18.75">
      <c r="A31" s="55" t="s">
        <v>354</v>
      </c>
      <c r="B31" s="72">
        <v>200</v>
      </c>
      <c r="C31" s="59" t="s">
        <v>394</v>
      </c>
      <c r="D31" s="58">
        <v>253</v>
      </c>
    </row>
    <row r="32" spans="1:4" ht="18.75">
      <c r="A32" s="55" t="s">
        <v>355</v>
      </c>
      <c r="B32" s="72"/>
      <c r="C32" s="59" t="s">
        <v>395</v>
      </c>
      <c r="D32" s="58"/>
    </row>
    <row r="33" spans="1:4" ht="18.75">
      <c r="A33" s="55" t="s">
        <v>356</v>
      </c>
      <c r="B33" s="72"/>
      <c r="C33" s="59" t="s">
        <v>396</v>
      </c>
      <c r="D33" s="58"/>
    </row>
    <row r="34" spans="1:4" ht="18.75">
      <c r="A34" s="55" t="s">
        <v>357</v>
      </c>
      <c r="B34" s="72"/>
      <c r="C34" s="59" t="s">
        <v>397</v>
      </c>
      <c r="D34" s="58"/>
    </row>
    <row r="35" spans="1:4" ht="18.75">
      <c r="A35" s="55" t="s">
        <v>358</v>
      </c>
      <c r="B35" s="72"/>
      <c r="C35" s="59" t="s">
        <v>398</v>
      </c>
      <c r="D35" s="58"/>
    </row>
    <row r="36" spans="1:4" ht="18.75">
      <c r="A36" s="74"/>
      <c r="B36" s="75"/>
      <c r="C36" s="59" t="s">
        <v>399</v>
      </c>
      <c r="D36" s="58">
        <v>21</v>
      </c>
    </row>
    <row r="37" spans="1:4" ht="18.75">
      <c r="A37" s="74"/>
      <c r="B37" s="75"/>
      <c r="C37" s="59" t="s">
        <v>400</v>
      </c>
      <c r="D37" s="58"/>
    </row>
    <row r="38" spans="1:4" ht="18.75">
      <c r="A38" s="74"/>
      <c r="B38" s="75"/>
      <c r="C38" s="59" t="s">
        <v>401</v>
      </c>
      <c r="D38" s="58"/>
    </row>
    <row r="39" spans="1:4" s="65" customFormat="1" ht="18.75">
      <c r="A39" s="57"/>
      <c r="B39" s="75"/>
      <c r="C39" s="76" t="s">
        <v>402</v>
      </c>
      <c r="D39" s="58"/>
    </row>
    <row r="40" spans="1:4" ht="18.75">
      <c r="A40" s="57"/>
      <c r="B40" s="75"/>
      <c r="C40" s="76" t="s">
        <v>403</v>
      </c>
      <c r="D40" s="58"/>
    </row>
    <row r="41" spans="1:4" ht="18.75">
      <c r="A41" s="57"/>
      <c r="B41" s="75"/>
      <c r="C41" s="59" t="s">
        <v>404</v>
      </c>
      <c r="D41" s="58">
        <v>3376</v>
      </c>
    </row>
    <row r="42" spans="1:4" ht="18.75">
      <c r="A42" s="57"/>
      <c r="B42" s="75"/>
      <c r="C42" s="55" t="s">
        <v>405</v>
      </c>
      <c r="D42" s="56">
        <f>SUM(D43:D47)</f>
        <v>76</v>
      </c>
    </row>
    <row r="43" spans="1:4" ht="18.75">
      <c r="A43" s="57"/>
      <c r="B43" s="75"/>
      <c r="C43" s="59" t="s">
        <v>406</v>
      </c>
      <c r="D43" s="58"/>
    </row>
    <row r="44" spans="1:4" ht="18.75">
      <c r="A44" s="57"/>
      <c r="B44" s="75"/>
      <c r="C44" s="59" t="s">
        <v>407</v>
      </c>
      <c r="D44" s="58"/>
    </row>
    <row r="45" spans="1:4" ht="18.75">
      <c r="A45" s="57"/>
      <c r="B45" s="75"/>
      <c r="C45" s="59" t="s">
        <v>408</v>
      </c>
      <c r="D45" s="58"/>
    </row>
    <row r="46" spans="1:4" ht="18.75">
      <c r="A46" s="57"/>
      <c r="B46" s="75"/>
      <c r="C46" s="59" t="s">
        <v>409</v>
      </c>
      <c r="D46" s="58"/>
    </row>
    <row r="47" spans="1:4" ht="18.75">
      <c r="A47" s="57"/>
      <c r="B47" s="75"/>
      <c r="C47" s="59" t="s">
        <v>410</v>
      </c>
      <c r="D47" s="58">
        <v>76</v>
      </c>
    </row>
    <row r="48" spans="1:4" ht="18.75">
      <c r="A48" s="57"/>
      <c r="B48" s="75"/>
      <c r="C48" s="55" t="s">
        <v>411</v>
      </c>
      <c r="D48" s="56">
        <f>SUM(D49:D51)</f>
        <v>366</v>
      </c>
    </row>
    <row r="49" spans="1:4" ht="18.75">
      <c r="A49" s="57"/>
      <c r="B49" s="75"/>
      <c r="C49" s="59" t="s">
        <v>393</v>
      </c>
      <c r="D49" s="58">
        <v>8</v>
      </c>
    </row>
    <row r="50" spans="1:4" ht="18.75">
      <c r="A50" s="57"/>
      <c r="B50" s="75"/>
      <c r="C50" s="59" t="s">
        <v>394</v>
      </c>
      <c r="D50" s="58"/>
    </row>
    <row r="51" spans="1:4" ht="18.75">
      <c r="A51" s="55"/>
      <c r="B51" s="75"/>
      <c r="C51" s="59" t="s">
        <v>412</v>
      </c>
      <c r="D51" s="58">
        <v>358</v>
      </c>
    </row>
    <row r="52" spans="1:4" ht="18.75">
      <c r="A52" s="55"/>
      <c r="B52" s="75"/>
      <c r="C52" s="55" t="s">
        <v>413</v>
      </c>
      <c r="D52" s="58">
        <v>463</v>
      </c>
    </row>
    <row r="53" spans="1:4" ht="18.75">
      <c r="A53" s="55"/>
      <c r="B53" s="75"/>
      <c r="C53" s="55" t="s">
        <v>414</v>
      </c>
      <c r="D53" s="56">
        <f>SUM(D54:D58)</f>
        <v>555</v>
      </c>
    </row>
    <row r="54" spans="1:4" ht="18.75">
      <c r="A54" s="55"/>
      <c r="B54" s="75"/>
      <c r="C54" s="59" t="s">
        <v>406</v>
      </c>
      <c r="D54" s="58"/>
    </row>
    <row r="55" spans="1:4" ht="18.75">
      <c r="A55" s="55"/>
      <c r="B55" s="75"/>
      <c r="C55" s="59" t="s">
        <v>407</v>
      </c>
      <c r="D55" s="58"/>
    </row>
    <row r="56" spans="1:4" ht="18.75">
      <c r="A56" s="55"/>
      <c r="B56" s="75"/>
      <c r="C56" s="59" t="s">
        <v>408</v>
      </c>
      <c r="D56" s="58"/>
    </row>
    <row r="57" spans="1:4" ht="18.75">
      <c r="A57" s="55"/>
      <c r="B57" s="75"/>
      <c r="C57" s="59" t="s">
        <v>409</v>
      </c>
      <c r="D57" s="58"/>
    </row>
    <row r="58" spans="1:4" ht="18.75">
      <c r="A58" s="55"/>
      <c r="B58" s="75"/>
      <c r="C58" s="59" t="s">
        <v>415</v>
      </c>
      <c r="D58" s="58">
        <v>555</v>
      </c>
    </row>
    <row r="59" spans="1:4" ht="18.75">
      <c r="A59" s="55"/>
      <c r="B59" s="75"/>
      <c r="C59" s="55" t="s">
        <v>416</v>
      </c>
      <c r="D59" s="58">
        <v>250</v>
      </c>
    </row>
    <row r="60" spans="1:4" ht="18.75">
      <c r="A60" s="55"/>
      <c r="B60" s="75"/>
      <c r="C60" s="55" t="s">
        <v>417</v>
      </c>
      <c r="D60" s="56">
        <f>D61+D67+D72+D77</f>
        <v>27</v>
      </c>
    </row>
    <row r="61" spans="1:4" ht="18.75">
      <c r="A61" s="55"/>
      <c r="B61" s="75"/>
      <c r="C61" s="59" t="s">
        <v>418</v>
      </c>
      <c r="D61" s="56">
        <f>SUM(D62:D66)</f>
        <v>0</v>
      </c>
    </row>
    <row r="62" spans="1:4" ht="18.75">
      <c r="A62" s="55"/>
      <c r="B62" s="75"/>
      <c r="C62" s="74" t="s">
        <v>419</v>
      </c>
      <c r="D62" s="58"/>
    </row>
    <row r="63" spans="1:4" ht="18.75">
      <c r="A63" s="55"/>
      <c r="B63" s="75"/>
      <c r="C63" s="74" t="s">
        <v>420</v>
      </c>
      <c r="D63" s="58"/>
    </row>
    <row r="64" spans="1:4" ht="18.75">
      <c r="A64" s="55"/>
      <c r="B64" s="75"/>
      <c r="C64" s="74" t="s">
        <v>421</v>
      </c>
      <c r="D64" s="58"/>
    </row>
    <row r="65" spans="1:4" ht="18.75">
      <c r="A65" s="55"/>
      <c r="B65" s="75"/>
      <c r="C65" s="74" t="s">
        <v>422</v>
      </c>
      <c r="D65" s="58"/>
    </row>
    <row r="66" spans="1:4" ht="18.75">
      <c r="A66" s="55"/>
      <c r="B66" s="75"/>
      <c r="C66" s="74" t="s">
        <v>423</v>
      </c>
      <c r="D66" s="58"/>
    </row>
    <row r="67" spans="1:4" ht="18.75">
      <c r="A67" s="55"/>
      <c r="B67" s="75"/>
      <c r="C67" s="59" t="s">
        <v>424</v>
      </c>
      <c r="D67" s="56">
        <f>SUM(D68:D71)</f>
        <v>27</v>
      </c>
    </row>
    <row r="68" spans="1:4" ht="18.75">
      <c r="A68" s="55"/>
      <c r="B68" s="75"/>
      <c r="C68" s="59" t="s">
        <v>371</v>
      </c>
      <c r="D68" s="58"/>
    </row>
    <row r="69" spans="1:4" ht="18.75">
      <c r="A69" s="55"/>
      <c r="B69" s="75"/>
      <c r="C69" s="59" t="s">
        <v>425</v>
      </c>
      <c r="D69" s="58"/>
    </row>
    <row r="70" spans="1:4" ht="18.75">
      <c r="A70" s="55"/>
      <c r="B70" s="75"/>
      <c r="C70" s="59" t="s">
        <v>426</v>
      </c>
      <c r="D70" s="58"/>
    </row>
    <row r="71" spans="1:4" ht="18.75">
      <c r="A71" s="55"/>
      <c r="B71" s="75"/>
      <c r="C71" s="59" t="s">
        <v>427</v>
      </c>
      <c r="D71" s="58">
        <v>27</v>
      </c>
    </row>
    <row r="72" spans="1:4" ht="18.75">
      <c r="A72" s="55"/>
      <c r="B72" s="75"/>
      <c r="C72" s="59" t="s">
        <v>428</v>
      </c>
      <c r="D72" s="56">
        <f>SUM(D73:D76)</f>
        <v>0</v>
      </c>
    </row>
    <row r="73" spans="1:4" ht="18.75">
      <c r="A73" s="55"/>
      <c r="B73" s="75"/>
      <c r="C73" s="59" t="s">
        <v>371</v>
      </c>
      <c r="D73" s="58"/>
    </row>
    <row r="74" spans="1:4" ht="18.75">
      <c r="A74" s="55"/>
      <c r="B74" s="75"/>
      <c r="C74" s="59" t="s">
        <v>425</v>
      </c>
      <c r="D74" s="58"/>
    </row>
    <row r="75" spans="1:4" ht="18.75">
      <c r="A75" s="55"/>
      <c r="B75" s="75"/>
      <c r="C75" s="59" t="s">
        <v>429</v>
      </c>
      <c r="D75" s="58"/>
    </row>
    <row r="76" spans="1:4" ht="18.75">
      <c r="A76" s="55"/>
      <c r="B76" s="75"/>
      <c r="C76" s="59" t="s">
        <v>430</v>
      </c>
      <c r="D76" s="58"/>
    </row>
    <row r="77" spans="1:4" ht="18.75">
      <c r="A77" s="55"/>
      <c r="B77" s="75"/>
      <c r="C77" s="59" t="s">
        <v>431</v>
      </c>
      <c r="D77" s="56">
        <f>SUM(D78:D81)</f>
        <v>0</v>
      </c>
    </row>
    <row r="78" spans="1:4" ht="18.75">
      <c r="A78" s="55"/>
      <c r="B78" s="75"/>
      <c r="C78" s="59" t="s">
        <v>432</v>
      </c>
      <c r="D78" s="58"/>
    </row>
    <row r="79" spans="1:4" ht="18.75">
      <c r="A79" s="55"/>
      <c r="B79" s="75"/>
      <c r="C79" s="59" t="s">
        <v>433</v>
      </c>
      <c r="D79" s="58"/>
    </row>
    <row r="80" spans="1:4" ht="18.75">
      <c r="A80" s="55"/>
      <c r="B80" s="75"/>
      <c r="C80" s="59" t="s">
        <v>434</v>
      </c>
      <c r="D80" s="58"/>
    </row>
    <row r="81" spans="1:4" ht="18.75">
      <c r="A81" s="55"/>
      <c r="B81" s="75"/>
      <c r="C81" s="59" t="s">
        <v>435</v>
      </c>
      <c r="D81" s="58"/>
    </row>
    <row r="82" spans="1:4" ht="18.75">
      <c r="A82" s="55"/>
      <c r="B82" s="75"/>
      <c r="C82" s="57" t="s">
        <v>436</v>
      </c>
      <c r="D82" s="56">
        <f>D83+D88+D93+D98+D107+D114</f>
        <v>0</v>
      </c>
    </row>
    <row r="83" spans="1:4" ht="18.75">
      <c r="A83" s="55"/>
      <c r="B83" s="75"/>
      <c r="C83" s="59" t="s">
        <v>437</v>
      </c>
      <c r="D83" s="56">
        <f>SUM(D84:D87)</f>
        <v>0</v>
      </c>
    </row>
    <row r="84" spans="1:4" ht="18.75">
      <c r="A84" s="55"/>
      <c r="B84" s="75"/>
      <c r="C84" s="59" t="s">
        <v>438</v>
      </c>
      <c r="D84" s="58"/>
    </row>
    <row r="85" spans="1:4" ht="18.75">
      <c r="A85" s="55"/>
      <c r="B85" s="75"/>
      <c r="C85" s="59" t="s">
        <v>439</v>
      </c>
      <c r="D85" s="58"/>
    </row>
    <row r="86" spans="1:4" ht="18.75">
      <c r="A86" s="55"/>
      <c r="B86" s="75"/>
      <c r="C86" s="59" t="s">
        <v>440</v>
      </c>
      <c r="D86" s="58"/>
    </row>
    <row r="87" spans="1:4" ht="18.75">
      <c r="A87" s="55"/>
      <c r="B87" s="75"/>
      <c r="C87" s="59" t="s">
        <v>441</v>
      </c>
      <c r="D87" s="58"/>
    </row>
    <row r="88" spans="1:4" ht="18.75">
      <c r="A88" s="55"/>
      <c r="B88" s="75"/>
      <c r="C88" s="59" t="s">
        <v>442</v>
      </c>
      <c r="D88" s="56">
        <f>SUM(D89:D92)</f>
        <v>0</v>
      </c>
    </row>
    <row r="89" spans="1:4" ht="18.75">
      <c r="A89" s="55"/>
      <c r="B89" s="75"/>
      <c r="C89" s="59" t="s">
        <v>440</v>
      </c>
      <c r="D89" s="58"/>
    </row>
    <row r="90" spans="1:4" ht="18.75">
      <c r="A90" s="55"/>
      <c r="B90" s="75"/>
      <c r="C90" s="59" t="s">
        <v>443</v>
      </c>
      <c r="D90" s="58"/>
    </row>
    <row r="91" spans="1:4" ht="18.75">
      <c r="A91" s="55"/>
      <c r="B91" s="75"/>
      <c r="C91" s="59" t="s">
        <v>444</v>
      </c>
      <c r="D91" s="58"/>
    </row>
    <row r="92" spans="1:4" ht="18.75">
      <c r="A92" s="55"/>
      <c r="B92" s="75"/>
      <c r="C92" s="59" t="s">
        <v>445</v>
      </c>
      <c r="D92" s="58"/>
    </row>
    <row r="93" spans="1:4" ht="18.75">
      <c r="A93" s="55"/>
      <c r="B93" s="75"/>
      <c r="C93" s="59" t="s">
        <v>446</v>
      </c>
      <c r="D93" s="56">
        <f>SUM(D94:D97)</f>
        <v>0</v>
      </c>
    </row>
    <row r="94" spans="1:4" ht="18.75">
      <c r="A94" s="55"/>
      <c r="B94" s="75"/>
      <c r="C94" s="59" t="s">
        <v>447</v>
      </c>
      <c r="D94" s="58"/>
    </row>
    <row r="95" spans="1:4" ht="18.75">
      <c r="A95" s="55"/>
      <c r="B95" s="75"/>
      <c r="C95" s="59" t="s">
        <v>448</v>
      </c>
      <c r="D95" s="58"/>
    </row>
    <row r="96" spans="1:4" ht="18.75">
      <c r="A96" s="55"/>
      <c r="B96" s="75"/>
      <c r="C96" s="59" t="s">
        <v>449</v>
      </c>
      <c r="D96" s="58"/>
    </row>
    <row r="97" spans="1:4" ht="18.75">
      <c r="A97" s="55"/>
      <c r="B97" s="75"/>
      <c r="C97" s="59" t="s">
        <v>450</v>
      </c>
      <c r="D97" s="58"/>
    </row>
    <row r="98" spans="1:4" ht="18.75">
      <c r="A98" s="55"/>
      <c r="B98" s="75"/>
      <c r="C98" s="59" t="s">
        <v>451</v>
      </c>
      <c r="D98" s="56">
        <f>SUM(D99:D106)</f>
        <v>0</v>
      </c>
    </row>
    <row r="99" spans="1:4" ht="18.75">
      <c r="A99" s="55"/>
      <c r="B99" s="75"/>
      <c r="C99" s="59" t="s">
        <v>452</v>
      </c>
      <c r="D99" s="58"/>
    </row>
    <row r="100" spans="1:4" ht="18.75">
      <c r="A100" s="55"/>
      <c r="B100" s="75"/>
      <c r="C100" s="59" t="s">
        <v>453</v>
      </c>
      <c r="D100" s="58"/>
    </row>
    <row r="101" spans="1:4" ht="18.75">
      <c r="A101" s="55"/>
      <c r="B101" s="75"/>
      <c r="C101" s="59" t="s">
        <v>454</v>
      </c>
      <c r="D101" s="58"/>
    </row>
    <row r="102" spans="1:4" ht="18.75">
      <c r="A102" s="55"/>
      <c r="B102" s="75"/>
      <c r="C102" s="59" t="s">
        <v>455</v>
      </c>
      <c r="D102" s="58"/>
    </row>
    <row r="103" spans="1:4" ht="18.75">
      <c r="A103" s="55"/>
      <c r="B103" s="75"/>
      <c r="C103" s="59" t="s">
        <v>456</v>
      </c>
      <c r="D103" s="58"/>
    </row>
    <row r="104" spans="1:4" ht="18.75">
      <c r="A104" s="55"/>
      <c r="B104" s="75"/>
      <c r="C104" s="59" t="s">
        <v>457</v>
      </c>
      <c r="D104" s="58"/>
    </row>
    <row r="105" spans="1:4" ht="18.75">
      <c r="A105" s="55"/>
      <c r="B105" s="75"/>
      <c r="C105" s="59" t="s">
        <v>458</v>
      </c>
      <c r="D105" s="58"/>
    </row>
    <row r="106" spans="1:4" ht="18.75">
      <c r="A106" s="55"/>
      <c r="B106" s="75"/>
      <c r="C106" s="59" t="s">
        <v>459</v>
      </c>
      <c r="D106" s="58"/>
    </row>
    <row r="107" spans="1:4" ht="18.75">
      <c r="A107" s="55"/>
      <c r="B107" s="75"/>
      <c r="C107" s="59" t="s">
        <v>460</v>
      </c>
      <c r="D107" s="56">
        <f>SUM(D108:D113)</f>
        <v>0</v>
      </c>
    </row>
    <row r="108" spans="1:4" ht="18.75">
      <c r="A108" s="55"/>
      <c r="B108" s="75"/>
      <c r="C108" s="59" t="s">
        <v>461</v>
      </c>
      <c r="D108" s="58"/>
    </row>
    <row r="109" spans="1:4" ht="18.75">
      <c r="A109" s="55"/>
      <c r="B109" s="75"/>
      <c r="C109" s="59" t="s">
        <v>462</v>
      </c>
      <c r="D109" s="58"/>
    </row>
    <row r="110" spans="1:4" ht="18.75">
      <c r="A110" s="55"/>
      <c r="B110" s="75"/>
      <c r="C110" s="59" t="s">
        <v>463</v>
      </c>
      <c r="D110" s="58"/>
    </row>
    <row r="111" spans="1:4" ht="18.75">
      <c r="A111" s="55"/>
      <c r="B111" s="75"/>
      <c r="C111" s="59" t="s">
        <v>464</v>
      </c>
      <c r="D111" s="58"/>
    </row>
    <row r="112" spans="1:4" ht="18.75">
      <c r="A112" s="55"/>
      <c r="B112" s="75"/>
      <c r="C112" s="59" t="s">
        <v>465</v>
      </c>
      <c r="D112" s="58"/>
    </row>
    <row r="113" spans="1:4" ht="18.75">
      <c r="A113" s="55"/>
      <c r="B113" s="75"/>
      <c r="C113" s="59" t="s">
        <v>466</v>
      </c>
      <c r="D113" s="58"/>
    </row>
    <row r="114" spans="1:4" ht="18.75">
      <c r="A114" s="55"/>
      <c r="B114" s="75"/>
      <c r="C114" s="59" t="s">
        <v>467</v>
      </c>
      <c r="D114" s="56">
        <f>SUM(D115:D122)</f>
        <v>0</v>
      </c>
    </row>
    <row r="115" spans="1:4" ht="18.75">
      <c r="A115" s="55"/>
      <c r="B115" s="75"/>
      <c r="C115" s="59" t="s">
        <v>468</v>
      </c>
      <c r="D115" s="58"/>
    </row>
    <row r="116" spans="1:4" ht="18.75">
      <c r="A116" s="55"/>
      <c r="B116" s="75"/>
      <c r="C116" s="59" t="s">
        <v>469</v>
      </c>
      <c r="D116" s="58"/>
    </row>
    <row r="117" spans="1:4" ht="18.75">
      <c r="A117" s="55"/>
      <c r="B117" s="75"/>
      <c r="C117" s="59" t="s">
        <v>470</v>
      </c>
      <c r="D117" s="58"/>
    </row>
    <row r="118" spans="1:4" ht="18.75">
      <c r="A118" s="55"/>
      <c r="B118" s="75"/>
      <c r="C118" s="59" t="s">
        <v>471</v>
      </c>
      <c r="D118" s="58"/>
    </row>
    <row r="119" spans="1:4" ht="18.75">
      <c r="A119" s="55"/>
      <c r="B119" s="75"/>
      <c r="C119" s="59" t="s">
        <v>472</v>
      </c>
      <c r="D119" s="58"/>
    </row>
    <row r="120" spans="1:4" ht="18.75">
      <c r="A120" s="55"/>
      <c r="B120" s="75"/>
      <c r="C120" s="59" t="s">
        <v>473</v>
      </c>
      <c r="D120" s="58"/>
    </row>
    <row r="121" spans="1:4" ht="18.75">
      <c r="A121" s="55"/>
      <c r="B121" s="75"/>
      <c r="C121" s="59" t="s">
        <v>474</v>
      </c>
      <c r="D121" s="58"/>
    </row>
    <row r="122" spans="1:4" ht="18.75">
      <c r="A122" s="55"/>
      <c r="B122" s="75"/>
      <c r="C122" s="59" t="s">
        <v>475</v>
      </c>
      <c r="D122" s="58"/>
    </row>
    <row r="123" spans="1:4" ht="18.75">
      <c r="A123" s="55"/>
      <c r="B123" s="75"/>
      <c r="C123" s="57" t="s">
        <v>476</v>
      </c>
      <c r="D123" s="56">
        <f>D124+D131+D137</f>
        <v>0</v>
      </c>
    </row>
    <row r="124" spans="1:4" ht="18.75">
      <c r="A124" s="55"/>
      <c r="B124" s="75"/>
      <c r="C124" s="59" t="s">
        <v>477</v>
      </c>
      <c r="D124" s="56">
        <f>SUM(D125:D130)</f>
        <v>0</v>
      </c>
    </row>
    <row r="125" spans="1:4" ht="18.75">
      <c r="A125" s="55"/>
      <c r="B125" s="75"/>
      <c r="C125" s="59" t="s">
        <v>478</v>
      </c>
      <c r="D125" s="58"/>
    </row>
    <row r="126" spans="1:4" ht="18.75">
      <c r="A126" s="55"/>
      <c r="B126" s="75"/>
      <c r="C126" s="59" t="s">
        <v>479</v>
      </c>
      <c r="D126" s="58"/>
    </row>
    <row r="127" spans="1:4" ht="18.75">
      <c r="A127" s="55"/>
      <c r="B127" s="75"/>
      <c r="C127" s="59" t="s">
        <v>480</v>
      </c>
      <c r="D127" s="58"/>
    </row>
    <row r="128" spans="1:4" ht="18.75">
      <c r="A128" s="55"/>
      <c r="B128" s="75"/>
      <c r="C128" s="59" t="s">
        <v>481</v>
      </c>
      <c r="D128" s="58"/>
    </row>
    <row r="129" spans="1:4" ht="18.75">
      <c r="A129" s="55"/>
      <c r="B129" s="75"/>
      <c r="C129" s="59" t="s">
        <v>482</v>
      </c>
      <c r="D129" s="58"/>
    </row>
    <row r="130" spans="1:4" ht="18.75">
      <c r="A130" s="55"/>
      <c r="B130" s="75"/>
      <c r="C130" s="59" t="s">
        <v>483</v>
      </c>
      <c r="D130" s="58"/>
    </row>
    <row r="131" spans="1:4" ht="18.75">
      <c r="A131" s="55"/>
      <c r="B131" s="75"/>
      <c r="C131" s="59" t="s">
        <v>484</v>
      </c>
      <c r="D131" s="56">
        <f>SUM(D132:D136)</f>
        <v>0</v>
      </c>
    </row>
    <row r="132" spans="1:4" ht="18.75">
      <c r="A132" s="55"/>
      <c r="B132" s="75"/>
      <c r="C132" s="59" t="s">
        <v>485</v>
      </c>
      <c r="D132" s="58"/>
    </row>
    <row r="133" spans="1:4" ht="18.75">
      <c r="A133" s="55"/>
      <c r="B133" s="75"/>
      <c r="C133" s="59" t="s">
        <v>486</v>
      </c>
      <c r="D133" s="58"/>
    </row>
    <row r="134" spans="1:4" ht="18.75">
      <c r="A134" s="55"/>
      <c r="B134" s="75"/>
      <c r="C134" s="59" t="s">
        <v>487</v>
      </c>
      <c r="D134" s="58"/>
    </row>
    <row r="135" spans="1:4" ht="18.75">
      <c r="A135" s="55"/>
      <c r="B135" s="75"/>
      <c r="C135" s="59" t="s">
        <v>488</v>
      </c>
      <c r="D135" s="58"/>
    </row>
    <row r="136" spans="1:4" ht="18.75">
      <c r="A136" s="55"/>
      <c r="B136" s="75"/>
      <c r="C136" s="59" t="s">
        <v>489</v>
      </c>
      <c r="D136" s="58"/>
    </row>
    <row r="137" spans="1:4" ht="18.75">
      <c r="A137" s="55"/>
      <c r="B137" s="75"/>
      <c r="C137" s="59" t="s">
        <v>490</v>
      </c>
      <c r="D137" s="56">
        <f>SUM(D138:D139)</f>
        <v>0</v>
      </c>
    </row>
    <row r="138" spans="1:4" ht="18.75">
      <c r="A138" s="55"/>
      <c r="B138" s="75"/>
      <c r="C138" s="59" t="s">
        <v>491</v>
      </c>
      <c r="D138" s="58"/>
    </row>
    <row r="139" spans="1:4" ht="18.75">
      <c r="A139" s="55"/>
      <c r="B139" s="75"/>
      <c r="C139" s="59" t="s">
        <v>492</v>
      </c>
      <c r="D139" s="58"/>
    </row>
    <row r="140" spans="1:4" ht="18.75">
      <c r="A140" s="55"/>
      <c r="B140" s="75"/>
      <c r="C140" s="57" t="s">
        <v>493</v>
      </c>
      <c r="D140" s="56">
        <f>D141</f>
        <v>0</v>
      </c>
    </row>
    <row r="141" spans="1:4" ht="18.75">
      <c r="A141" s="55"/>
      <c r="B141" s="75"/>
      <c r="C141" s="59" t="s">
        <v>494</v>
      </c>
      <c r="D141" s="56">
        <f>SUM(D142:D146)</f>
        <v>0</v>
      </c>
    </row>
    <row r="142" spans="1:4" ht="18.75">
      <c r="A142" s="55"/>
      <c r="B142" s="75"/>
      <c r="C142" s="59" t="s">
        <v>495</v>
      </c>
      <c r="D142" s="58"/>
    </row>
    <row r="143" spans="1:4" ht="18.75">
      <c r="A143" s="55"/>
      <c r="B143" s="75"/>
      <c r="C143" s="59" t="s">
        <v>496</v>
      </c>
      <c r="D143" s="58"/>
    </row>
    <row r="144" spans="1:4" ht="18.75">
      <c r="A144" s="55"/>
      <c r="B144" s="75"/>
      <c r="C144" s="59" t="s">
        <v>497</v>
      </c>
      <c r="D144" s="58"/>
    </row>
    <row r="145" spans="1:4" ht="18.75">
      <c r="A145" s="55"/>
      <c r="B145" s="75"/>
      <c r="C145" s="59" t="s">
        <v>498</v>
      </c>
      <c r="D145" s="58"/>
    </row>
    <row r="146" spans="1:4" ht="18.75">
      <c r="A146" s="55"/>
      <c r="B146" s="75"/>
      <c r="C146" s="59" t="s">
        <v>499</v>
      </c>
      <c r="D146" s="58"/>
    </row>
    <row r="147" spans="1:4" ht="18.75">
      <c r="A147" s="55"/>
      <c r="B147" s="75"/>
      <c r="C147" s="57" t="s">
        <v>500</v>
      </c>
      <c r="D147" s="56">
        <f>D148+D149+D158</f>
        <v>1634</v>
      </c>
    </row>
    <row r="148" spans="1:4" ht="18.75">
      <c r="A148" s="55"/>
      <c r="B148" s="75"/>
      <c r="C148" s="59" t="s">
        <v>501</v>
      </c>
      <c r="D148" s="58">
        <v>956</v>
      </c>
    </row>
    <row r="149" spans="1:4" ht="18.75">
      <c r="A149" s="55"/>
      <c r="B149" s="75"/>
      <c r="C149" s="59" t="s">
        <v>502</v>
      </c>
      <c r="D149" s="56">
        <f>SUM(D150:D157)</f>
        <v>0</v>
      </c>
    </row>
    <row r="150" spans="1:4" ht="18.75">
      <c r="A150" s="55"/>
      <c r="B150" s="75"/>
      <c r="C150" s="76" t="s">
        <v>503</v>
      </c>
      <c r="D150" s="58">
        <v>0</v>
      </c>
    </row>
    <row r="151" spans="1:4" ht="18.75">
      <c r="A151" s="55"/>
      <c r="B151" s="75"/>
      <c r="C151" s="59" t="s">
        <v>504</v>
      </c>
      <c r="D151" s="58">
        <v>0</v>
      </c>
    </row>
    <row r="152" spans="1:4" ht="18.75">
      <c r="A152" s="55"/>
      <c r="B152" s="75"/>
      <c r="C152" s="59" t="s">
        <v>505</v>
      </c>
      <c r="D152" s="58"/>
    </row>
    <row r="153" spans="1:4" ht="18.75">
      <c r="A153" s="55"/>
      <c r="B153" s="75"/>
      <c r="C153" s="59" t="s">
        <v>506</v>
      </c>
      <c r="D153" s="58"/>
    </row>
    <row r="154" spans="1:4" ht="18.75">
      <c r="A154" s="55"/>
      <c r="B154" s="75"/>
      <c r="C154" s="59" t="s">
        <v>507</v>
      </c>
      <c r="D154" s="58"/>
    </row>
    <row r="155" spans="1:4" ht="18.75">
      <c r="A155" s="55"/>
      <c r="B155" s="75"/>
      <c r="C155" s="59" t="s">
        <v>508</v>
      </c>
      <c r="D155" s="58"/>
    </row>
    <row r="156" spans="1:4" ht="18.75">
      <c r="A156" s="55"/>
      <c r="B156" s="75"/>
      <c r="C156" s="59" t="s">
        <v>509</v>
      </c>
      <c r="D156" s="58"/>
    </row>
    <row r="157" spans="1:4" ht="18.75">
      <c r="A157" s="55"/>
      <c r="B157" s="75"/>
      <c r="C157" s="59" t="s">
        <v>510</v>
      </c>
      <c r="D157" s="58"/>
    </row>
    <row r="158" spans="1:4" ht="18.75">
      <c r="A158" s="55"/>
      <c r="B158" s="75"/>
      <c r="C158" s="59" t="s">
        <v>511</v>
      </c>
      <c r="D158" s="56">
        <f>SUM(D159:D168)</f>
        <v>678</v>
      </c>
    </row>
    <row r="159" spans="1:4" ht="18.75">
      <c r="A159" s="55"/>
      <c r="B159" s="75"/>
      <c r="C159" s="76" t="s">
        <v>512</v>
      </c>
      <c r="D159" s="58">
        <v>145</v>
      </c>
    </row>
    <row r="160" spans="1:4" ht="18.75">
      <c r="A160" s="55"/>
      <c r="B160" s="75"/>
      <c r="C160" s="59" t="s">
        <v>513</v>
      </c>
      <c r="D160" s="58">
        <v>197</v>
      </c>
    </row>
    <row r="161" spans="1:4" ht="18.75">
      <c r="A161" s="55"/>
      <c r="B161" s="75"/>
      <c r="C161" s="59" t="s">
        <v>514</v>
      </c>
      <c r="D161" s="58">
        <v>34</v>
      </c>
    </row>
    <row r="162" spans="1:4" ht="18.75">
      <c r="A162" s="55"/>
      <c r="B162" s="75"/>
      <c r="C162" s="59" t="s">
        <v>515</v>
      </c>
      <c r="D162" s="58"/>
    </row>
    <row r="163" spans="1:4" ht="18.75">
      <c r="A163" s="55"/>
      <c r="B163" s="75"/>
      <c r="C163" s="59" t="s">
        <v>516</v>
      </c>
      <c r="D163" s="58">
        <v>2</v>
      </c>
    </row>
    <row r="164" spans="1:4" ht="18.75">
      <c r="A164" s="55"/>
      <c r="B164" s="75"/>
      <c r="C164" s="59" t="s">
        <v>517</v>
      </c>
      <c r="D164" s="58"/>
    </row>
    <row r="165" spans="1:4" ht="18.75">
      <c r="A165" s="55"/>
      <c r="B165" s="75"/>
      <c r="C165" s="59" t="s">
        <v>518</v>
      </c>
      <c r="D165" s="58"/>
    </row>
    <row r="166" spans="1:4" ht="18.75">
      <c r="A166" s="55"/>
      <c r="B166" s="75"/>
      <c r="C166" s="59" t="s">
        <v>519</v>
      </c>
      <c r="D166" s="58"/>
    </row>
    <row r="167" spans="1:4" ht="18.75">
      <c r="A167" s="55"/>
      <c r="B167" s="75"/>
      <c r="C167" s="59" t="s">
        <v>520</v>
      </c>
      <c r="D167" s="58"/>
    </row>
    <row r="168" spans="1:4" ht="18.75">
      <c r="A168" s="55"/>
      <c r="B168" s="75"/>
      <c r="C168" s="59" t="s">
        <v>521</v>
      </c>
      <c r="D168" s="58">
        <v>300</v>
      </c>
    </row>
    <row r="169" spans="1:4" ht="18.75">
      <c r="A169" s="55"/>
      <c r="B169" s="75"/>
      <c r="C169" s="57" t="s">
        <v>522</v>
      </c>
      <c r="D169" s="58"/>
    </row>
    <row r="170" spans="1:4" ht="18.75">
      <c r="A170" s="55"/>
      <c r="B170" s="75"/>
      <c r="C170" s="57" t="s">
        <v>523</v>
      </c>
      <c r="D170" s="58"/>
    </row>
    <row r="171" spans="1:4" s="66" customFormat="1" ht="18.75">
      <c r="A171" s="61" t="s">
        <v>33</v>
      </c>
      <c r="B171" s="77">
        <f>SUM(B6:B14,B20:B21,B24:B26,B30:B33)</f>
        <v>3850</v>
      </c>
      <c r="C171" s="61" t="s">
        <v>322</v>
      </c>
      <c r="D171" s="78">
        <f>SUM(D6,D12,D21,D28,D60,D82,D123,D140,D147,D169,D170)</f>
        <v>8036</v>
      </c>
    </row>
    <row r="172" spans="1:4" ht="18.75">
      <c r="A172" s="79" t="s">
        <v>42</v>
      </c>
      <c r="B172" s="74">
        <f>B173+B176+B177+B179+B180</f>
        <v>7096</v>
      </c>
      <c r="C172" s="79" t="s">
        <v>43</v>
      </c>
      <c r="D172" s="56">
        <f>SUM(D173,D176:D179)</f>
        <v>2910</v>
      </c>
    </row>
    <row r="173" spans="1:4" ht="18.75">
      <c r="A173" s="74" t="s">
        <v>524</v>
      </c>
      <c r="B173" s="74">
        <f>SUM(B174:B175)</f>
        <v>516</v>
      </c>
      <c r="C173" s="74" t="s">
        <v>525</v>
      </c>
      <c r="D173" s="56">
        <f>D174+D175</f>
        <v>0</v>
      </c>
    </row>
    <row r="174" spans="1:4" ht="18.75">
      <c r="A174" s="74" t="s">
        <v>526</v>
      </c>
      <c r="B174" s="72">
        <v>516</v>
      </c>
      <c r="C174" s="74" t="s">
        <v>527</v>
      </c>
      <c r="D174" s="58"/>
    </row>
    <row r="175" spans="1:4" ht="18.75">
      <c r="A175" s="74" t="s">
        <v>528</v>
      </c>
      <c r="B175" s="72"/>
      <c r="C175" s="74" t="s">
        <v>529</v>
      </c>
      <c r="D175" s="58"/>
    </row>
    <row r="176" spans="1:4" ht="18.75">
      <c r="A176" s="74" t="s">
        <v>97</v>
      </c>
      <c r="B176" s="72">
        <v>6580</v>
      </c>
      <c r="C176" s="74" t="s">
        <v>530</v>
      </c>
      <c r="D176" s="58">
        <v>2910</v>
      </c>
    </row>
    <row r="177" spans="1:4" ht="18.75">
      <c r="A177" s="74" t="s">
        <v>99</v>
      </c>
      <c r="B177" s="72"/>
      <c r="C177" s="74" t="s">
        <v>531</v>
      </c>
      <c r="D177" s="58"/>
    </row>
    <row r="178" spans="1:4" ht="18.75">
      <c r="A178" s="74" t="s">
        <v>532</v>
      </c>
      <c r="B178" s="72"/>
      <c r="C178" s="80" t="s">
        <v>533</v>
      </c>
      <c r="D178" s="58"/>
    </row>
    <row r="179" spans="1:4" ht="18.75">
      <c r="A179" s="80" t="s">
        <v>534</v>
      </c>
      <c r="B179" s="72"/>
      <c r="C179" s="80" t="s">
        <v>535</v>
      </c>
      <c r="D179" s="58"/>
    </row>
    <row r="180" spans="1:4" ht="18.75">
      <c r="A180" s="80" t="s">
        <v>536</v>
      </c>
      <c r="B180" s="72"/>
      <c r="C180" s="80"/>
      <c r="D180" s="58"/>
    </row>
    <row r="181" spans="1:4" s="66" customFormat="1" ht="18.75">
      <c r="A181" s="61" t="s">
        <v>114</v>
      </c>
      <c r="B181" s="77">
        <f>B171+B172</f>
        <v>10946</v>
      </c>
      <c r="C181" s="61" t="s">
        <v>115</v>
      </c>
      <c r="D181" s="78">
        <f>D171+D172</f>
        <v>10946</v>
      </c>
    </row>
  </sheetData>
  <sheetProtection selectLockedCells="1"/>
  <mergeCells count="3">
    <mergeCell ref="A2:D2"/>
    <mergeCell ref="A4:B4"/>
    <mergeCell ref="C4:D4"/>
  </mergeCells>
  <printOptions horizontalCentered="1"/>
  <pageMargins left="0.47" right="0.47" top="0.51" bottom="0.47" header="0.31" footer="0.31"/>
  <pageSetup horizontalDpi="600" verticalDpi="600" orientation="landscape" paperSize="9" scale="8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showGridLines="0" showZeros="0" zoomScale="85" zoomScaleNormal="85" workbookViewId="0" topLeftCell="A1">
      <pane xSplit="1" ySplit="4" topLeftCell="B5" activePane="bottomRight" state="frozen"/>
      <selection pane="bottomRight" activeCell="A2" sqref="A2:H2"/>
    </sheetView>
  </sheetViews>
  <sheetFormatPr defaultColWidth="9.00390625" defaultRowHeight="14.25"/>
  <cols>
    <col min="1" max="1" width="54.25390625" style="51" customWidth="1"/>
    <col min="2" max="2" width="11.00390625" style="51" customWidth="1"/>
    <col min="3" max="3" width="21.375" style="51" customWidth="1"/>
    <col min="4" max="4" width="21.125" style="51" customWidth="1"/>
    <col min="5" max="6" width="11.50390625" style="51" customWidth="1"/>
    <col min="7" max="7" width="18.00390625" style="51" customWidth="1"/>
    <col min="8" max="8" width="12.00390625" style="51" customWidth="1"/>
    <col min="9" max="16384" width="9.00390625" style="51" customWidth="1"/>
  </cols>
  <sheetData>
    <row r="1" ht="18.75">
      <c r="A1" s="51" t="s">
        <v>537</v>
      </c>
    </row>
    <row r="2" spans="1:8" ht="28.5">
      <c r="A2" s="52" t="s">
        <v>538</v>
      </c>
      <c r="B2" s="52"/>
      <c r="C2" s="52"/>
      <c r="D2" s="52"/>
      <c r="E2" s="52"/>
      <c r="F2" s="52"/>
      <c r="G2" s="52"/>
      <c r="H2" s="52"/>
    </row>
    <row r="3" ht="18.75">
      <c r="H3" s="53" t="s">
        <v>2</v>
      </c>
    </row>
    <row r="4" spans="1:8" s="49" customFormat="1" ht="18.75">
      <c r="A4" s="54" t="s">
        <v>3</v>
      </c>
      <c r="B4" s="54" t="s">
        <v>118</v>
      </c>
      <c r="C4" s="54" t="s">
        <v>539</v>
      </c>
      <c r="D4" s="54" t="s">
        <v>540</v>
      </c>
      <c r="E4" s="54" t="s">
        <v>541</v>
      </c>
      <c r="F4" s="54" t="s">
        <v>123</v>
      </c>
      <c r="G4" s="54" t="s">
        <v>124</v>
      </c>
      <c r="H4" s="54" t="s">
        <v>125</v>
      </c>
    </row>
    <row r="5" spans="1:8" ht="18.75">
      <c r="A5" s="55" t="s">
        <v>361</v>
      </c>
      <c r="B5" s="56">
        <f aca="true" t="shared" si="0" ref="B5:B45">SUM(C5:H5)</f>
        <v>0</v>
      </c>
      <c r="C5" s="56">
        <f aca="true" t="shared" si="1" ref="C5:H5">C6</f>
        <v>0</v>
      </c>
      <c r="D5" s="56">
        <f t="shared" si="1"/>
        <v>0</v>
      </c>
      <c r="E5" s="56">
        <f t="shared" si="1"/>
        <v>0</v>
      </c>
      <c r="F5" s="56">
        <f t="shared" si="1"/>
        <v>0</v>
      </c>
      <c r="G5" s="56">
        <f t="shared" si="1"/>
        <v>0</v>
      </c>
      <c r="H5" s="56">
        <f t="shared" si="1"/>
        <v>0</v>
      </c>
    </row>
    <row r="6" spans="1:8" ht="18.75">
      <c r="A6" s="57" t="s">
        <v>362</v>
      </c>
      <c r="B6" s="56">
        <f t="shared" si="0"/>
        <v>0</v>
      </c>
      <c r="C6" s="58"/>
      <c r="D6" s="58"/>
      <c r="E6" s="58"/>
      <c r="F6" s="58"/>
      <c r="G6" s="58"/>
      <c r="H6" s="58"/>
    </row>
    <row r="7" spans="1:8" ht="18.75">
      <c r="A7" s="55" t="s">
        <v>367</v>
      </c>
      <c r="B7" s="56">
        <f t="shared" si="0"/>
        <v>1008</v>
      </c>
      <c r="C7" s="56">
        <f aca="true" t="shared" si="2" ref="C7:H7">C8+C9</f>
        <v>0</v>
      </c>
      <c r="D7" s="56">
        <f t="shared" si="2"/>
        <v>415</v>
      </c>
      <c r="E7" s="56">
        <f t="shared" si="2"/>
        <v>593</v>
      </c>
      <c r="F7" s="56">
        <f t="shared" si="2"/>
        <v>0</v>
      </c>
      <c r="G7" s="56">
        <f t="shared" si="2"/>
        <v>0</v>
      </c>
      <c r="H7" s="56">
        <f t="shared" si="2"/>
        <v>0</v>
      </c>
    </row>
    <row r="8" spans="1:8" ht="18.75">
      <c r="A8" s="57" t="s">
        <v>368</v>
      </c>
      <c r="B8" s="56">
        <f t="shared" si="0"/>
        <v>920</v>
      </c>
      <c r="C8" s="58"/>
      <c r="D8" s="58">
        <v>415</v>
      </c>
      <c r="E8" s="58">
        <v>505</v>
      </c>
      <c r="F8" s="58"/>
      <c r="G8" s="58"/>
      <c r="H8" s="58"/>
    </row>
    <row r="9" spans="1:8" ht="18.75">
      <c r="A9" s="57" t="s">
        <v>375</v>
      </c>
      <c r="B9" s="56">
        <f t="shared" si="0"/>
        <v>88</v>
      </c>
      <c r="C9" s="58"/>
      <c r="D9" s="58"/>
      <c r="E9" s="58">
        <v>88</v>
      </c>
      <c r="F9" s="58"/>
      <c r="G9" s="58"/>
      <c r="H9" s="58"/>
    </row>
    <row r="10" spans="1:8" ht="18.75">
      <c r="A10" s="55" t="s">
        <v>379</v>
      </c>
      <c r="B10" s="56">
        <f t="shared" si="0"/>
        <v>0</v>
      </c>
      <c r="C10" s="56">
        <f aca="true" t="shared" si="3" ref="C10:H10">C11+C12</f>
        <v>0</v>
      </c>
      <c r="D10" s="56">
        <f t="shared" si="3"/>
        <v>0</v>
      </c>
      <c r="E10" s="56">
        <f t="shared" si="3"/>
        <v>0</v>
      </c>
      <c r="F10" s="56">
        <f t="shared" si="3"/>
        <v>0</v>
      </c>
      <c r="G10" s="56">
        <f t="shared" si="3"/>
        <v>0</v>
      </c>
      <c r="H10" s="56">
        <f t="shared" si="3"/>
        <v>0</v>
      </c>
    </row>
    <row r="11" spans="1:8" ht="18.75">
      <c r="A11" s="55" t="s">
        <v>381</v>
      </c>
      <c r="B11" s="56">
        <f t="shared" si="0"/>
        <v>0</v>
      </c>
      <c r="C11" s="58"/>
      <c r="D11" s="58"/>
      <c r="E11" s="58"/>
      <c r="F11" s="58"/>
      <c r="G11" s="58"/>
      <c r="H11" s="58"/>
    </row>
    <row r="12" spans="1:8" ht="18.75">
      <c r="A12" s="55" t="s">
        <v>383</v>
      </c>
      <c r="B12" s="56">
        <f t="shared" si="0"/>
        <v>0</v>
      </c>
      <c r="C12" s="58"/>
      <c r="D12" s="58"/>
      <c r="E12" s="58"/>
      <c r="F12" s="58"/>
      <c r="G12" s="58"/>
      <c r="H12" s="58"/>
    </row>
    <row r="13" spans="1:8" ht="18.75">
      <c r="A13" s="55" t="s">
        <v>390</v>
      </c>
      <c r="B13" s="56">
        <f t="shared" si="0"/>
        <v>5367</v>
      </c>
      <c r="C13" s="56">
        <f aca="true" t="shared" si="4" ref="C13:H13">SUM(C14:C19)</f>
        <v>3850</v>
      </c>
      <c r="D13" s="56">
        <f t="shared" si="4"/>
        <v>0</v>
      </c>
      <c r="E13" s="56">
        <f t="shared" si="4"/>
        <v>1517</v>
      </c>
      <c r="F13" s="56">
        <f t="shared" si="4"/>
        <v>0</v>
      </c>
      <c r="G13" s="56">
        <f t="shared" si="4"/>
        <v>0</v>
      </c>
      <c r="H13" s="56">
        <f t="shared" si="4"/>
        <v>0</v>
      </c>
    </row>
    <row r="14" spans="1:8" ht="18.75">
      <c r="A14" s="55" t="s">
        <v>392</v>
      </c>
      <c r="B14" s="56">
        <f t="shared" si="0"/>
        <v>3657</v>
      </c>
      <c r="C14" s="58">
        <v>3000</v>
      </c>
      <c r="D14" s="58"/>
      <c r="E14" s="58">
        <v>657</v>
      </c>
      <c r="F14" s="58"/>
      <c r="G14" s="58"/>
      <c r="H14" s="58"/>
    </row>
    <row r="15" spans="1:8" ht="18.75">
      <c r="A15" s="55" t="s">
        <v>405</v>
      </c>
      <c r="B15" s="56">
        <f t="shared" si="0"/>
        <v>76</v>
      </c>
      <c r="C15" s="58">
        <v>50</v>
      </c>
      <c r="D15" s="58"/>
      <c r="E15" s="58">
        <v>26</v>
      </c>
      <c r="F15" s="58"/>
      <c r="G15" s="58"/>
      <c r="H15" s="58"/>
    </row>
    <row r="16" spans="1:8" ht="18.75">
      <c r="A16" s="55" t="s">
        <v>411</v>
      </c>
      <c r="B16" s="56">
        <f t="shared" si="0"/>
        <v>366</v>
      </c>
      <c r="C16" s="58">
        <v>300</v>
      </c>
      <c r="D16" s="58"/>
      <c r="E16" s="58">
        <v>66</v>
      </c>
      <c r="F16" s="58"/>
      <c r="G16" s="58"/>
      <c r="H16" s="58"/>
    </row>
    <row r="17" spans="1:8" ht="18.75">
      <c r="A17" s="55" t="s">
        <v>413</v>
      </c>
      <c r="B17" s="56">
        <f t="shared" si="0"/>
        <v>463</v>
      </c>
      <c r="C17" s="58"/>
      <c r="D17" s="58"/>
      <c r="E17" s="58">
        <v>463</v>
      </c>
      <c r="F17" s="58"/>
      <c r="G17" s="58"/>
      <c r="H17" s="58"/>
    </row>
    <row r="18" spans="1:8" ht="18.75">
      <c r="A18" s="55" t="s">
        <v>414</v>
      </c>
      <c r="B18" s="56">
        <f t="shared" si="0"/>
        <v>555</v>
      </c>
      <c r="C18" s="58">
        <v>300</v>
      </c>
      <c r="D18" s="58"/>
      <c r="E18" s="58">
        <v>255</v>
      </c>
      <c r="F18" s="58"/>
      <c r="G18" s="58"/>
      <c r="H18" s="58"/>
    </row>
    <row r="19" spans="1:8" ht="18.75">
      <c r="A19" s="55" t="s">
        <v>416</v>
      </c>
      <c r="B19" s="56">
        <f t="shared" si="0"/>
        <v>250</v>
      </c>
      <c r="C19" s="58">
        <v>200</v>
      </c>
      <c r="D19" s="58"/>
      <c r="E19" s="58">
        <v>50</v>
      </c>
      <c r="F19" s="58"/>
      <c r="G19" s="58"/>
      <c r="H19" s="58"/>
    </row>
    <row r="20" spans="1:8" ht="18.75">
      <c r="A20" s="55" t="s">
        <v>417</v>
      </c>
      <c r="B20" s="56">
        <f t="shared" si="0"/>
        <v>27</v>
      </c>
      <c r="C20" s="56">
        <f aca="true" t="shared" si="5" ref="C20:H20">SUM(C21:C24)</f>
        <v>0</v>
      </c>
      <c r="D20" s="56">
        <f t="shared" si="5"/>
        <v>0</v>
      </c>
      <c r="E20" s="56">
        <f t="shared" si="5"/>
        <v>27</v>
      </c>
      <c r="F20" s="56">
        <f t="shared" si="5"/>
        <v>0</v>
      </c>
      <c r="G20" s="56">
        <f t="shared" si="5"/>
        <v>0</v>
      </c>
      <c r="H20" s="56">
        <f t="shared" si="5"/>
        <v>0</v>
      </c>
    </row>
    <row r="21" spans="1:8" ht="18.75">
      <c r="A21" s="59" t="s">
        <v>418</v>
      </c>
      <c r="B21" s="56">
        <f t="shared" si="0"/>
        <v>0</v>
      </c>
      <c r="C21" s="58"/>
      <c r="D21" s="58"/>
      <c r="E21" s="58"/>
      <c r="F21" s="58"/>
      <c r="G21" s="58"/>
      <c r="H21" s="58"/>
    </row>
    <row r="22" spans="1:8" ht="18.75">
      <c r="A22" s="59" t="s">
        <v>424</v>
      </c>
      <c r="B22" s="56">
        <f t="shared" si="0"/>
        <v>27</v>
      </c>
      <c r="C22" s="58"/>
      <c r="D22" s="58"/>
      <c r="E22" s="58">
        <v>27</v>
      </c>
      <c r="F22" s="58"/>
      <c r="G22" s="58"/>
      <c r="H22" s="58"/>
    </row>
    <row r="23" spans="1:8" ht="18.75">
      <c r="A23" s="59" t="s">
        <v>428</v>
      </c>
      <c r="B23" s="56">
        <f t="shared" si="0"/>
        <v>0</v>
      </c>
      <c r="C23" s="58"/>
      <c r="D23" s="58"/>
      <c r="E23" s="58"/>
      <c r="F23" s="58"/>
      <c r="G23" s="58"/>
      <c r="H23" s="58"/>
    </row>
    <row r="24" spans="1:8" ht="18.75">
      <c r="A24" s="59" t="s">
        <v>431</v>
      </c>
      <c r="B24" s="56">
        <f t="shared" si="0"/>
        <v>0</v>
      </c>
      <c r="C24" s="58"/>
      <c r="D24" s="58"/>
      <c r="E24" s="58"/>
      <c r="F24" s="58"/>
      <c r="G24" s="58"/>
      <c r="H24" s="58"/>
    </row>
    <row r="25" spans="1:8" ht="18.75">
      <c r="A25" s="57" t="s">
        <v>436</v>
      </c>
      <c r="B25" s="56">
        <f t="shared" si="0"/>
        <v>0</v>
      </c>
      <c r="C25" s="56">
        <f aca="true" t="shared" si="6" ref="C25:H25">SUM(C26:C31)</f>
        <v>0</v>
      </c>
      <c r="D25" s="56">
        <f t="shared" si="6"/>
        <v>0</v>
      </c>
      <c r="E25" s="56">
        <f t="shared" si="6"/>
        <v>0</v>
      </c>
      <c r="F25" s="56">
        <f t="shared" si="6"/>
        <v>0</v>
      </c>
      <c r="G25" s="56">
        <f t="shared" si="6"/>
        <v>0</v>
      </c>
      <c r="H25" s="56">
        <f t="shared" si="6"/>
        <v>0</v>
      </c>
    </row>
    <row r="26" spans="1:8" ht="18.75">
      <c r="A26" s="59" t="s">
        <v>437</v>
      </c>
      <c r="B26" s="56">
        <f t="shared" si="0"/>
        <v>0</v>
      </c>
      <c r="C26" s="58"/>
      <c r="D26" s="58"/>
      <c r="E26" s="58"/>
      <c r="F26" s="58"/>
      <c r="G26" s="58"/>
      <c r="H26" s="58"/>
    </row>
    <row r="27" spans="1:8" ht="18.75">
      <c r="A27" s="59" t="s">
        <v>442</v>
      </c>
      <c r="B27" s="56">
        <f t="shared" si="0"/>
        <v>0</v>
      </c>
      <c r="C27" s="58"/>
      <c r="D27" s="58"/>
      <c r="E27" s="58"/>
      <c r="F27" s="58"/>
      <c r="G27" s="58"/>
      <c r="H27" s="58"/>
    </row>
    <row r="28" spans="1:8" ht="18.75">
      <c r="A28" s="59" t="s">
        <v>446</v>
      </c>
      <c r="B28" s="56">
        <f t="shared" si="0"/>
        <v>0</v>
      </c>
      <c r="C28" s="58"/>
      <c r="D28" s="58"/>
      <c r="E28" s="58"/>
      <c r="F28" s="58"/>
      <c r="G28" s="58"/>
      <c r="H28" s="58"/>
    </row>
    <row r="29" spans="1:8" ht="18.75">
      <c r="A29" s="59" t="s">
        <v>451</v>
      </c>
      <c r="B29" s="56">
        <f t="shared" si="0"/>
        <v>0</v>
      </c>
      <c r="C29" s="58"/>
      <c r="D29" s="58"/>
      <c r="E29" s="58"/>
      <c r="F29" s="58"/>
      <c r="G29" s="58"/>
      <c r="H29" s="58"/>
    </row>
    <row r="30" spans="1:8" ht="18.75">
      <c r="A30" s="59" t="s">
        <v>460</v>
      </c>
      <c r="B30" s="56">
        <f t="shared" si="0"/>
        <v>0</v>
      </c>
      <c r="C30" s="58"/>
      <c r="D30" s="58"/>
      <c r="E30" s="58"/>
      <c r="F30" s="58"/>
      <c r="G30" s="58"/>
      <c r="H30" s="58"/>
    </row>
    <row r="31" spans="1:8" ht="18.75">
      <c r="A31" s="59" t="s">
        <v>467</v>
      </c>
      <c r="B31" s="56">
        <f t="shared" si="0"/>
        <v>0</v>
      </c>
      <c r="C31" s="58"/>
      <c r="D31" s="58"/>
      <c r="E31" s="58"/>
      <c r="F31" s="58"/>
      <c r="G31" s="58"/>
      <c r="H31" s="58"/>
    </row>
    <row r="32" spans="1:8" ht="18.75">
      <c r="A32" s="57" t="s">
        <v>476</v>
      </c>
      <c r="B32" s="56">
        <f t="shared" si="0"/>
        <v>0</v>
      </c>
      <c r="C32" s="56">
        <f aca="true" t="shared" si="7" ref="C32:H32">SUM(C33:C35)</f>
        <v>0</v>
      </c>
      <c r="D32" s="56">
        <f t="shared" si="7"/>
        <v>0</v>
      </c>
      <c r="E32" s="56">
        <f t="shared" si="7"/>
        <v>0</v>
      </c>
      <c r="F32" s="56">
        <f t="shared" si="7"/>
        <v>0</v>
      </c>
      <c r="G32" s="56">
        <f t="shared" si="7"/>
        <v>0</v>
      </c>
      <c r="H32" s="56">
        <f t="shared" si="7"/>
        <v>0</v>
      </c>
    </row>
    <row r="33" spans="1:8" ht="18.75">
      <c r="A33" s="59" t="s">
        <v>477</v>
      </c>
      <c r="B33" s="56">
        <f t="shared" si="0"/>
        <v>0</v>
      </c>
      <c r="C33" s="58"/>
      <c r="D33" s="58"/>
      <c r="E33" s="58"/>
      <c r="F33" s="58"/>
      <c r="G33" s="58"/>
      <c r="H33" s="58"/>
    </row>
    <row r="34" spans="1:8" ht="18.75">
      <c r="A34" s="59" t="s">
        <v>484</v>
      </c>
      <c r="B34" s="56">
        <f t="shared" si="0"/>
        <v>0</v>
      </c>
      <c r="C34" s="58"/>
      <c r="D34" s="58"/>
      <c r="E34" s="58"/>
      <c r="F34" s="58"/>
      <c r="G34" s="58"/>
      <c r="H34" s="58"/>
    </row>
    <row r="35" spans="1:8" ht="18.75">
      <c r="A35" s="59" t="s">
        <v>490</v>
      </c>
      <c r="B35" s="56">
        <f t="shared" si="0"/>
        <v>0</v>
      </c>
      <c r="C35" s="56">
        <f aca="true" t="shared" si="8" ref="C35:H35">SUM(C36:C37)</f>
        <v>0</v>
      </c>
      <c r="D35" s="56">
        <f t="shared" si="8"/>
        <v>0</v>
      </c>
      <c r="E35" s="56">
        <f t="shared" si="8"/>
        <v>0</v>
      </c>
      <c r="F35" s="56">
        <f t="shared" si="8"/>
        <v>0</v>
      </c>
      <c r="G35" s="56">
        <f t="shared" si="8"/>
        <v>0</v>
      </c>
      <c r="H35" s="56">
        <f t="shared" si="8"/>
        <v>0</v>
      </c>
    </row>
    <row r="36" spans="1:8" ht="18.75">
      <c r="A36" s="59" t="s">
        <v>491</v>
      </c>
      <c r="B36" s="56">
        <f t="shared" si="0"/>
        <v>0</v>
      </c>
      <c r="C36" s="58"/>
      <c r="D36" s="58"/>
      <c r="E36" s="58"/>
      <c r="F36" s="58"/>
      <c r="G36" s="58"/>
      <c r="H36" s="58"/>
    </row>
    <row r="37" spans="1:8" ht="18.75">
      <c r="A37" s="59" t="s">
        <v>492</v>
      </c>
      <c r="B37" s="56">
        <f t="shared" si="0"/>
        <v>0</v>
      </c>
      <c r="C37" s="58"/>
      <c r="D37" s="58"/>
      <c r="E37" s="58"/>
      <c r="F37" s="58"/>
      <c r="G37" s="58"/>
      <c r="H37" s="58"/>
    </row>
    <row r="38" spans="1:8" ht="18.75">
      <c r="A38" s="57" t="s">
        <v>493</v>
      </c>
      <c r="B38" s="56">
        <f t="shared" si="0"/>
        <v>0</v>
      </c>
      <c r="C38" s="56">
        <f aca="true" t="shared" si="9" ref="C38:H38">SUM(C39)</f>
        <v>0</v>
      </c>
      <c r="D38" s="56">
        <f t="shared" si="9"/>
        <v>0</v>
      </c>
      <c r="E38" s="56">
        <f t="shared" si="9"/>
        <v>0</v>
      </c>
      <c r="F38" s="56">
        <f t="shared" si="9"/>
        <v>0</v>
      </c>
      <c r="G38" s="56">
        <f t="shared" si="9"/>
        <v>0</v>
      </c>
      <c r="H38" s="56">
        <f t="shared" si="9"/>
        <v>0</v>
      </c>
    </row>
    <row r="39" spans="1:8" ht="18.75">
      <c r="A39" s="59" t="s">
        <v>494</v>
      </c>
      <c r="B39" s="56">
        <f t="shared" si="0"/>
        <v>0</v>
      </c>
      <c r="C39" s="58"/>
      <c r="D39" s="58"/>
      <c r="E39" s="58"/>
      <c r="F39" s="58"/>
      <c r="G39" s="58"/>
      <c r="H39" s="58"/>
    </row>
    <row r="40" spans="1:8" ht="18.75">
      <c r="A40" s="57" t="s">
        <v>500</v>
      </c>
      <c r="B40" s="56">
        <f t="shared" si="0"/>
        <v>1634</v>
      </c>
      <c r="C40" s="56">
        <f aca="true" t="shared" si="10" ref="C40:H40">SUM(C41:C43)</f>
        <v>0</v>
      </c>
      <c r="D40" s="56">
        <f t="shared" si="10"/>
        <v>101</v>
      </c>
      <c r="E40" s="56">
        <f t="shared" si="10"/>
        <v>1533</v>
      </c>
      <c r="F40" s="56">
        <f t="shared" si="10"/>
        <v>0</v>
      </c>
      <c r="G40" s="56">
        <f t="shared" si="10"/>
        <v>0</v>
      </c>
      <c r="H40" s="56">
        <f t="shared" si="10"/>
        <v>0</v>
      </c>
    </row>
    <row r="41" spans="1:8" ht="18.75">
      <c r="A41" s="59" t="s">
        <v>501</v>
      </c>
      <c r="B41" s="56">
        <f t="shared" si="0"/>
        <v>956</v>
      </c>
      <c r="C41" s="58"/>
      <c r="D41" s="58"/>
      <c r="E41" s="58">
        <v>956</v>
      </c>
      <c r="F41" s="58">
        <v>0</v>
      </c>
      <c r="G41" s="58"/>
      <c r="H41" s="58"/>
    </row>
    <row r="42" spans="1:8" ht="18.75">
      <c r="A42" s="59" t="s">
        <v>502</v>
      </c>
      <c r="B42" s="56">
        <f t="shared" si="0"/>
        <v>0</v>
      </c>
      <c r="C42" s="58"/>
      <c r="D42" s="58"/>
      <c r="E42" s="58"/>
      <c r="F42" s="58"/>
      <c r="G42" s="58"/>
      <c r="H42" s="58"/>
    </row>
    <row r="43" spans="1:8" ht="18.75">
      <c r="A43" s="59" t="s">
        <v>511</v>
      </c>
      <c r="B43" s="56">
        <f t="shared" si="0"/>
        <v>678</v>
      </c>
      <c r="C43" s="58"/>
      <c r="D43" s="58">
        <v>101</v>
      </c>
      <c r="E43" s="58">
        <v>577</v>
      </c>
      <c r="F43" s="58"/>
      <c r="G43" s="58"/>
      <c r="H43" s="58"/>
    </row>
    <row r="44" spans="1:8" ht="18.75">
      <c r="A44" s="57" t="s">
        <v>522</v>
      </c>
      <c r="B44" s="56">
        <f t="shared" si="0"/>
        <v>0</v>
      </c>
      <c r="C44" s="58"/>
      <c r="D44" s="58"/>
      <c r="E44" s="58"/>
      <c r="F44" s="58"/>
      <c r="G44" s="58"/>
      <c r="H44" s="58"/>
    </row>
    <row r="45" spans="1:8" ht="18.75">
      <c r="A45" s="57" t="s">
        <v>523</v>
      </c>
      <c r="B45" s="56">
        <f t="shared" si="0"/>
        <v>0</v>
      </c>
      <c r="C45" s="58"/>
      <c r="D45" s="58"/>
      <c r="E45" s="58"/>
      <c r="F45" s="58"/>
      <c r="G45" s="58"/>
      <c r="H45" s="58"/>
    </row>
    <row r="46" spans="1:8" ht="18.75">
      <c r="A46" s="57"/>
      <c r="B46" s="56"/>
      <c r="C46" s="60"/>
      <c r="D46" s="60"/>
      <c r="E46" s="60"/>
      <c r="F46" s="60"/>
      <c r="G46" s="60"/>
      <c r="H46" s="60"/>
    </row>
    <row r="47" spans="1:8" ht="18.75">
      <c r="A47" s="57"/>
      <c r="B47" s="56"/>
      <c r="C47" s="60"/>
      <c r="D47" s="60"/>
      <c r="E47" s="60"/>
      <c r="F47" s="60"/>
      <c r="G47" s="60"/>
      <c r="H47" s="60"/>
    </row>
    <row r="48" spans="1:8" ht="18.75">
      <c r="A48" s="57"/>
      <c r="B48" s="56"/>
      <c r="C48" s="60"/>
      <c r="D48" s="60"/>
      <c r="E48" s="60"/>
      <c r="F48" s="60"/>
      <c r="G48" s="60"/>
      <c r="H48" s="60"/>
    </row>
    <row r="49" spans="1:8" ht="18.75">
      <c r="A49" s="57"/>
      <c r="B49" s="56"/>
      <c r="C49" s="60"/>
      <c r="D49" s="60"/>
      <c r="E49" s="60"/>
      <c r="F49" s="60"/>
      <c r="G49" s="60"/>
      <c r="H49" s="60"/>
    </row>
    <row r="50" spans="1:8" ht="18.75">
      <c r="A50" s="57"/>
      <c r="B50" s="56"/>
      <c r="C50" s="60"/>
      <c r="D50" s="60"/>
      <c r="E50" s="60"/>
      <c r="F50" s="60"/>
      <c r="G50" s="60"/>
      <c r="H50" s="60"/>
    </row>
    <row r="51" spans="1:8" ht="18.75">
      <c r="A51" s="57"/>
      <c r="B51" s="56"/>
      <c r="C51" s="60"/>
      <c r="D51" s="60"/>
      <c r="E51" s="60"/>
      <c r="F51" s="60"/>
      <c r="G51" s="60"/>
      <c r="H51" s="60"/>
    </row>
    <row r="52" spans="1:8" ht="18.75">
      <c r="A52" s="57"/>
      <c r="B52" s="56"/>
      <c r="C52" s="60"/>
      <c r="D52" s="60"/>
      <c r="E52" s="60"/>
      <c r="F52" s="60"/>
      <c r="G52" s="60"/>
      <c r="H52" s="60"/>
    </row>
    <row r="53" spans="1:8" ht="18.75">
      <c r="A53" s="57"/>
      <c r="B53" s="56"/>
      <c r="C53" s="60"/>
      <c r="D53" s="60"/>
      <c r="E53" s="60"/>
      <c r="F53" s="60"/>
      <c r="G53" s="60"/>
      <c r="H53" s="60"/>
    </row>
    <row r="54" spans="1:8" ht="18.75">
      <c r="A54" s="57"/>
      <c r="B54" s="56"/>
      <c r="C54" s="60"/>
      <c r="D54" s="60"/>
      <c r="E54" s="60"/>
      <c r="F54" s="60"/>
      <c r="G54" s="60"/>
      <c r="H54" s="60"/>
    </row>
    <row r="55" spans="1:8" ht="18.75">
      <c r="A55" s="57"/>
      <c r="B55" s="56"/>
      <c r="C55" s="60"/>
      <c r="D55" s="60"/>
      <c r="E55" s="60"/>
      <c r="F55" s="60"/>
      <c r="G55" s="60"/>
      <c r="H55" s="60"/>
    </row>
    <row r="56" spans="1:8" ht="18.75">
      <c r="A56" s="57"/>
      <c r="B56" s="56"/>
      <c r="C56" s="60"/>
      <c r="D56" s="60"/>
      <c r="E56" s="60"/>
      <c r="F56" s="60"/>
      <c r="G56" s="60"/>
      <c r="H56" s="60"/>
    </row>
    <row r="57" spans="1:8" ht="18.75">
      <c r="A57" s="57"/>
      <c r="B57" s="56"/>
      <c r="C57" s="60"/>
      <c r="D57" s="60"/>
      <c r="E57" s="60"/>
      <c r="F57" s="60"/>
      <c r="G57" s="60"/>
      <c r="H57" s="60"/>
    </row>
    <row r="58" spans="1:8" ht="18.75">
      <c r="A58" s="57"/>
      <c r="B58" s="56"/>
      <c r="C58" s="60"/>
      <c r="D58" s="60"/>
      <c r="E58" s="60"/>
      <c r="F58" s="60"/>
      <c r="G58" s="60"/>
      <c r="H58" s="60"/>
    </row>
    <row r="59" spans="1:8" s="50" customFormat="1" ht="18.75">
      <c r="A59" s="61" t="s">
        <v>322</v>
      </c>
      <c r="B59" s="62">
        <f>SUM(C59:H59)</f>
        <v>8036</v>
      </c>
      <c r="C59" s="62">
        <f aca="true" t="shared" si="11" ref="C59:H59">SUM(C5,C7,C10,C13,C20,C25,C32,C38,C40,C44,C45)</f>
        <v>3850</v>
      </c>
      <c r="D59" s="62">
        <f t="shared" si="11"/>
        <v>516</v>
      </c>
      <c r="E59" s="62">
        <f t="shared" si="11"/>
        <v>3670</v>
      </c>
      <c r="F59" s="63">
        <f t="shared" si="11"/>
        <v>0</v>
      </c>
      <c r="G59" s="63">
        <f t="shared" si="11"/>
        <v>0</v>
      </c>
      <c r="H59" s="63">
        <f t="shared" si="11"/>
        <v>0</v>
      </c>
    </row>
  </sheetData>
  <sheetProtection selectLockedCells="1"/>
  <mergeCells count="1">
    <mergeCell ref="A2:H2"/>
  </mergeCells>
  <printOptions horizontalCentered="1"/>
  <pageMargins left="0.31" right="0.28" top="0.59" bottom="0.59" header="0.31" footer="0.31"/>
  <pageSetup horizontalDpi="600" verticalDpi="600" orientation="landscape" paperSize="9" scale="8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showZeros="0" workbookViewId="0" topLeftCell="A1">
      <selection activeCell="N8" sqref="N8"/>
    </sheetView>
  </sheetViews>
  <sheetFormatPr defaultColWidth="9.00390625" defaultRowHeight="14.25"/>
  <cols>
    <col min="1" max="1" width="39.00390625" style="3" customWidth="1"/>
    <col min="2" max="2" width="9.125" style="3" bestFit="1" customWidth="1"/>
    <col min="3" max="3" width="13.125" style="3" customWidth="1"/>
    <col min="4" max="4" width="14.375" style="3" customWidth="1"/>
    <col min="5" max="5" width="13.25390625" style="3" customWidth="1"/>
    <col min="6" max="6" width="9.25390625" style="3" customWidth="1"/>
    <col min="7" max="7" width="9.625" style="3" customWidth="1"/>
    <col min="8" max="8" width="5.875" style="3" customWidth="1"/>
    <col min="9" max="9" width="6.50390625" style="3" customWidth="1"/>
    <col min="10" max="10" width="7.125" style="3" customWidth="1"/>
    <col min="11" max="11" width="9.00390625" style="3" customWidth="1"/>
    <col min="12" max="12" width="11.625" style="3" bestFit="1" customWidth="1"/>
    <col min="13" max="13" width="9.00390625" style="3" customWidth="1"/>
    <col min="14" max="14" width="19.125" style="3" customWidth="1"/>
    <col min="15" max="16384" width="9.00390625" style="3" customWidth="1"/>
  </cols>
  <sheetData>
    <row r="1" spans="1:10" ht="18.75">
      <c r="A1" s="27" t="s">
        <v>542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>
      <c r="A2" s="29" t="s">
        <v>543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>
      <c r="A3" s="30"/>
      <c r="B3" s="30"/>
      <c r="C3" s="31"/>
      <c r="D3" s="32"/>
      <c r="E3" s="30"/>
      <c r="F3" s="30"/>
      <c r="G3" s="30"/>
      <c r="H3" s="30"/>
      <c r="I3" s="45" t="s">
        <v>544</v>
      </c>
      <c r="J3" s="46" t="s">
        <v>545</v>
      </c>
    </row>
    <row r="4" spans="1:10" s="26" customFormat="1" ht="75">
      <c r="A4" s="33" t="s">
        <v>546</v>
      </c>
      <c r="B4" s="34" t="s">
        <v>118</v>
      </c>
      <c r="C4" s="35" t="s">
        <v>547</v>
      </c>
      <c r="D4" s="35" t="s">
        <v>548</v>
      </c>
      <c r="E4" s="36" t="s">
        <v>549</v>
      </c>
      <c r="F4" s="37" t="s">
        <v>550</v>
      </c>
      <c r="G4" s="37" t="s">
        <v>551</v>
      </c>
      <c r="H4" s="37" t="s">
        <v>552</v>
      </c>
      <c r="I4" s="34" t="s">
        <v>553</v>
      </c>
      <c r="J4" s="35" t="s">
        <v>554</v>
      </c>
    </row>
    <row r="5" spans="1:10" ht="24" customHeight="1">
      <c r="A5" s="38" t="s">
        <v>541</v>
      </c>
      <c r="B5" s="39">
        <v>15097</v>
      </c>
      <c r="C5" s="39">
        <v>5778</v>
      </c>
      <c r="D5" s="39"/>
      <c r="E5" s="39">
        <v>6856</v>
      </c>
      <c r="F5" s="39"/>
      <c r="G5" s="39">
        <v>2463</v>
      </c>
      <c r="H5" s="39"/>
      <c r="I5" s="39"/>
      <c r="J5" s="39"/>
    </row>
    <row r="6" spans="1:10" ht="24" customHeight="1">
      <c r="A6" s="40" t="s">
        <v>555</v>
      </c>
      <c r="B6" s="41">
        <f>C6+D6+E6+F6+G6</f>
        <v>78968</v>
      </c>
      <c r="C6" s="41">
        <v>7908</v>
      </c>
      <c r="D6" s="41">
        <v>56575</v>
      </c>
      <c r="E6" s="41">
        <v>4361</v>
      </c>
      <c r="F6" s="41">
        <v>0</v>
      </c>
      <c r="G6" s="41">
        <v>10124</v>
      </c>
      <c r="H6" s="42">
        <v>0</v>
      </c>
      <c r="I6" s="42">
        <v>0</v>
      </c>
      <c r="J6" s="42">
        <v>0</v>
      </c>
    </row>
    <row r="7" spans="1:14" ht="24" customHeight="1">
      <c r="A7" s="40" t="s">
        <v>556</v>
      </c>
      <c r="B7" s="41">
        <f aca="true" t="shared" si="0" ref="B7:B17">C7+D7+E7+F7+G7</f>
        <v>40825</v>
      </c>
      <c r="C7" s="41">
        <v>7230</v>
      </c>
      <c r="D7" s="41">
        <v>30360</v>
      </c>
      <c r="E7" s="41">
        <v>751</v>
      </c>
      <c r="F7" s="41">
        <v>0</v>
      </c>
      <c r="G7" s="41">
        <v>2484</v>
      </c>
      <c r="H7" s="42">
        <v>0</v>
      </c>
      <c r="I7" s="42">
        <v>0</v>
      </c>
      <c r="J7" s="42">
        <v>0</v>
      </c>
      <c r="N7"/>
    </row>
    <row r="8" spans="1:12" ht="24" customHeight="1">
      <c r="A8" s="40" t="s">
        <v>557</v>
      </c>
      <c r="B8" s="41">
        <f t="shared" si="0"/>
        <v>344.11510499999997</v>
      </c>
      <c r="C8" s="41">
        <v>46</v>
      </c>
      <c r="D8" s="41">
        <v>10.115105</v>
      </c>
      <c r="E8" s="41">
        <v>266</v>
      </c>
      <c r="F8" s="41">
        <v>0</v>
      </c>
      <c r="G8" s="41">
        <v>22</v>
      </c>
      <c r="H8" s="42">
        <v>0</v>
      </c>
      <c r="I8" s="42">
        <v>0</v>
      </c>
      <c r="J8" s="42">
        <v>0</v>
      </c>
      <c r="L8" s="47"/>
    </row>
    <row r="9" spans="1:10" ht="24" customHeight="1">
      <c r="A9" s="43" t="s">
        <v>558</v>
      </c>
      <c r="B9" s="41">
        <f t="shared" si="0"/>
        <v>37282</v>
      </c>
      <c r="C9" s="41">
        <v>126</v>
      </c>
      <c r="D9" s="41">
        <v>26195</v>
      </c>
      <c r="E9" s="41">
        <v>3343</v>
      </c>
      <c r="F9" s="41">
        <v>0</v>
      </c>
      <c r="G9" s="41">
        <v>7618</v>
      </c>
      <c r="H9" s="42">
        <v>0</v>
      </c>
      <c r="I9" s="42">
        <v>0</v>
      </c>
      <c r="J9" s="42">
        <v>0</v>
      </c>
    </row>
    <row r="10" spans="1:10" ht="24" customHeight="1">
      <c r="A10" s="43" t="s">
        <v>559</v>
      </c>
      <c r="B10" s="41">
        <f t="shared" si="0"/>
        <v>405</v>
      </c>
      <c r="C10" s="41">
        <v>405</v>
      </c>
      <c r="D10" s="41">
        <v>0</v>
      </c>
      <c r="E10" s="41">
        <v>0</v>
      </c>
      <c r="F10" s="41">
        <v>0</v>
      </c>
      <c r="G10" s="41">
        <v>0</v>
      </c>
      <c r="H10" s="42">
        <v>0</v>
      </c>
      <c r="I10" s="42">
        <v>0</v>
      </c>
      <c r="J10" s="42">
        <v>0</v>
      </c>
    </row>
    <row r="11" spans="1:10" ht="24" customHeight="1">
      <c r="A11" s="43" t="s">
        <v>560</v>
      </c>
      <c r="B11" s="41">
        <f t="shared" si="0"/>
        <v>112</v>
      </c>
      <c r="C11" s="41">
        <v>101</v>
      </c>
      <c r="D11" s="41">
        <v>10</v>
      </c>
      <c r="E11" s="41">
        <v>1</v>
      </c>
      <c r="F11" s="41">
        <v>0</v>
      </c>
      <c r="G11" s="41">
        <v>0</v>
      </c>
      <c r="H11" s="42">
        <v>0</v>
      </c>
      <c r="I11" s="42">
        <v>0</v>
      </c>
      <c r="J11" s="42">
        <v>0</v>
      </c>
    </row>
    <row r="12" spans="1:10" ht="24" customHeight="1">
      <c r="A12" s="40" t="s">
        <v>561</v>
      </c>
      <c r="B12" s="41">
        <f t="shared" si="0"/>
        <v>80847</v>
      </c>
      <c r="C12" s="41">
        <v>19905</v>
      </c>
      <c r="D12" s="41">
        <v>47901</v>
      </c>
      <c r="E12" s="41">
        <v>3241</v>
      </c>
      <c r="F12" s="41">
        <v>0</v>
      </c>
      <c r="G12" s="41">
        <v>9800</v>
      </c>
      <c r="H12" s="42">
        <v>0</v>
      </c>
      <c r="I12" s="42">
        <v>0</v>
      </c>
      <c r="J12" s="42">
        <v>0</v>
      </c>
    </row>
    <row r="13" spans="1:10" ht="24" customHeight="1">
      <c r="A13" s="44" t="s">
        <v>562</v>
      </c>
      <c r="B13" s="41">
        <f t="shared" si="0"/>
        <v>36919</v>
      </c>
      <c r="C13" s="41">
        <v>19896</v>
      </c>
      <c r="D13" s="41">
        <v>4790</v>
      </c>
      <c r="E13" s="41">
        <v>3241</v>
      </c>
      <c r="F13" s="41">
        <v>0</v>
      </c>
      <c r="G13" s="41">
        <v>8992</v>
      </c>
      <c r="H13" s="42">
        <v>0</v>
      </c>
      <c r="I13" s="42">
        <v>0</v>
      </c>
      <c r="J13" s="42">
        <v>0</v>
      </c>
    </row>
    <row r="14" spans="1:10" ht="24" customHeight="1">
      <c r="A14" s="40" t="s">
        <v>563</v>
      </c>
      <c r="B14" s="41">
        <f t="shared" si="0"/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2">
        <v>0</v>
      </c>
      <c r="I14" s="42">
        <v>0</v>
      </c>
      <c r="J14" s="42">
        <v>0</v>
      </c>
    </row>
    <row r="15" spans="1:10" ht="24" customHeight="1">
      <c r="A15" s="43" t="s">
        <v>564</v>
      </c>
      <c r="B15" s="41">
        <f t="shared" si="0"/>
        <v>14</v>
      </c>
      <c r="C15" s="41">
        <v>9</v>
      </c>
      <c r="D15" s="41">
        <v>5</v>
      </c>
      <c r="E15" s="41">
        <v>0</v>
      </c>
      <c r="F15" s="41">
        <v>0</v>
      </c>
      <c r="G15" s="41">
        <v>0</v>
      </c>
      <c r="H15" s="42">
        <v>0</v>
      </c>
      <c r="I15" s="42">
        <v>0</v>
      </c>
      <c r="J15" s="42">
        <v>0</v>
      </c>
    </row>
    <row r="16" spans="1:10" ht="24" customHeight="1">
      <c r="A16" s="40" t="s">
        <v>565</v>
      </c>
      <c r="B16" s="41">
        <f t="shared" si="0"/>
        <v>-1879</v>
      </c>
      <c r="C16" s="41">
        <v>-11997</v>
      </c>
      <c r="D16" s="41">
        <v>8674</v>
      </c>
      <c r="E16" s="41">
        <v>1120</v>
      </c>
      <c r="F16" s="41">
        <v>0</v>
      </c>
      <c r="G16" s="41">
        <v>324</v>
      </c>
      <c r="H16" s="42">
        <v>0</v>
      </c>
      <c r="I16" s="42">
        <v>0</v>
      </c>
      <c r="J16" s="42">
        <v>0</v>
      </c>
    </row>
    <row r="17" spans="1:10" ht="24" customHeight="1">
      <c r="A17" s="40" t="s">
        <v>566</v>
      </c>
      <c r="B17" s="41">
        <f t="shared" si="0"/>
        <v>13218</v>
      </c>
      <c r="C17" s="41">
        <v>-6219</v>
      </c>
      <c r="D17" s="41">
        <v>8674</v>
      </c>
      <c r="E17" s="41">
        <v>7976</v>
      </c>
      <c r="F17" s="41">
        <v>0</v>
      </c>
      <c r="G17" s="41">
        <v>2787</v>
      </c>
      <c r="H17" s="42">
        <v>0</v>
      </c>
      <c r="I17" s="42">
        <v>0</v>
      </c>
      <c r="J17" s="42">
        <v>0</v>
      </c>
    </row>
    <row r="18" spans="1:10" ht="18.75">
      <c r="A18" s="28"/>
      <c r="B18" s="27"/>
      <c r="C18" s="27"/>
      <c r="D18" s="28"/>
      <c r="E18" s="27"/>
      <c r="F18" s="27"/>
      <c r="G18" s="27"/>
      <c r="H18" s="27"/>
      <c r="I18" s="27"/>
      <c r="J18" s="48"/>
    </row>
  </sheetData>
  <sheetProtection/>
  <mergeCells count="1">
    <mergeCell ref="A2:J2"/>
  </mergeCells>
  <printOptions/>
  <pageMargins left="0.7" right="0.31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Normal="85" zoomScaleSheetLayoutView="100" workbookViewId="0" topLeftCell="A1">
      <selection activeCell="R4" sqref="R4"/>
    </sheetView>
  </sheetViews>
  <sheetFormatPr defaultColWidth="9.00390625" defaultRowHeight="14.25"/>
  <cols>
    <col min="1" max="1" width="35.75390625" style="3" bestFit="1" customWidth="1"/>
    <col min="2" max="2" width="4.75390625" style="4" bestFit="1" customWidth="1"/>
    <col min="3" max="8" width="7.625" style="3" customWidth="1"/>
    <col min="9" max="9" width="31.625" style="3" bestFit="1" customWidth="1"/>
    <col min="10" max="10" width="4.75390625" style="4" bestFit="1" customWidth="1"/>
    <col min="11" max="16" width="7.625" style="3" customWidth="1"/>
    <col min="17" max="16384" width="9.00390625" style="3" customWidth="1"/>
  </cols>
  <sheetData>
    <row r="1" ht="18.75">
      <c r="A1" s="3" t="s">
        <v>567</v>
      </c>
    </row>
    <row r="2" spans="1:16" s="1" customFormat="1" ht="28.5">
      <c r="A2" s="5" t="s">
        <v>568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18.75">
      <c r="A3" s="1" t="s">
        <v>569</v>
      </c>
      <c r="B3" s="6"/>
      <c r="J3" s="6"/>
      <c r="P3" s="24" t="s">
        <v>2</v>
      </c>
    </row>
    <row r="4" spans="1:16" s="2" customFormat="1" ht="30" customHeight="1">
      <c r="A4" s="7" t="s">
        <v>570</v>
      </c>
      <c r="B4" s="8"/>
      <c r="C4" s="8"/>
      <c r="D4" s="8"/>
      <c r="E4" s="8"/>
      <c r="F4" s="8"/>
      <c r="G4" s="8"/>
      <c r="H4" s="9"/>
      <c r="I4" s="7" t="s">
        <v>571</v>
      </c>
      <c r="J4" s="8"/>
      <c r="K4" s="8"/>
      <c r="L4" s="8"/>
      <c r="M4" s="8"/>
      <c r="N4" s="8"/>
      <c r="O4" s="8"/>
      <c r="P4" s="9"/>
    </row>
    <row r="5" spans="1:16" s="2" customFormat="1" ht="30" customHeight="1">
      <c r="A5" s="10" t="s">
        <v>572</v>
      </c>
      <c r="B5" s="10" t="s">
        <v>573</v>
      </c>
      <c r="C5" s="11" t="s">
        <v>574</v>
      </c>
      <c r="D5" s="12"/>
      <c r="E5" s="13"/>
      <c r="F5" s="11" t="s">
        <v>575</v>
      </c>
      <c r="G5" s="12"/>
      <c r="H5" s="13"/>
      <c r="I5" s="10" t="s">
        <v>572</v>
      </c>
      <c r="J5" s="10" t="s">
        <v>573</v>
      </c>
      <c r="K5" s="11" t="s">
        <v>574</v>
      </c>
      <c r="L5" s="12"/>
      <c r="M5" s="13"/>
      <c r="N5" s="11" t="s">
        <v>575</v>
      </c>
      <c r="O5" s="12"/>
      <c r="P5" s="13"/>
    </row>
    <row r="6" spans="1:16" s="2" customFormat="1" ht="63" customHeight="1">
      <c r="A6" s="14"/>
      <c r="B6" s="14"/>
      <c r="C6" s="15" t="s">
        <v>118</v>
      </c>
      <c r="D6" s="15" t="s">
        <v>576</v>
      </c>
      <c r="E6" s="16" t="s">
        <v>577</v>
      </c>
      <c r="F6" s="15" t="s">
        <v>118</v>
      </c>
      <c r="G6" s="15" t="s">
        <v>576</v>
      </c>
      <c r="H6" s="16" t="s">
        <v>577</v>
      </c>
      <c r="I6" s="14"/>
      <c r="J6" s="14"/>
      <c r="K6" s="15" t="s">
        <v>118</v>
      </c>
      <c r="L6" s="15" t="s">
        <v>576</v>
      </c>
      <c r="M6" s="16" t="s">
        <v>577</v>
      </c>
      <c r="N6" s="15" t="s">
        <v>118</v>
      </c>
      <c r="O6" s="15" t="s">
        <v>576</v>
      </c>
      <c r="P6" s="16" t="s">
        <v>577</v>
      </c>
    </row>
    <row r="7" spans="1:16" ht="18.75">
      <c r="A7" s="17" t="s">
        <v>578</v>
      </c>
      <c r="B7" s="17"/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7" t="s">
        <v>578</v>
      </c>
      <c r="J7" s="17"/>
      <c r="K7" s="18">
        <v>7</v>
      </c>
      <c r="L7" s="18">
        <v>8</v>
      </c>
      <c r="M7" s="18">
        <v>9</v>
      </c>
      <c r="N7" s="18">
        <v>10</v>
      </c>
      <c r="O7" s="18">
        <v>11</v>
      </c>
      <c r="P7" s="18">
        <v>12</v>
      </c>
    </row>
    <row r="8" spans="1:16" ht="45" customHeight="1">
      <c r="A8" s="19" t="s">
        <v>579</v>
      </c>
      <c r="B8" s="18">
        <v>1</v>
      </c>
      <c r="C8" s="19"/>
      <c r="D8" s="19"/>
      <c r="E8" s="19"/>
      <c r="F8" s="19"/>
      <c r="G8" s="19"/>
      <c r="H8" s="19"/>
      <c r="I8" s="25" t="s">
        <v>580</v>
      </c>
      <c r="J8" s="18">
        <v>12</v>
      </c>
      <c r="K8" s="19"/>
      <c r="L8" s="19"/>
      <c r="M8" s="19"/>
      <c r="N8" s="19"/>
      <c r="O8" s="19"/>
      <c r="P8" s="19"/>
    </row>
    <row r="9" spans="1:16" ht="30" customHeight="1">
      <c r="A9" s="19" t="s">
        <v>581</v>
      </c>
      <c r="B9" s="18">
        <v>2</v>
      </c>
      <c r="C9" s="19"/>
      <c r="D9" s="19"/>
      <c r="E9" s="19"/>
      <c r="F9" s="19"/>
      <c r="G9" s="19"/>
      <c r="H9" s="19"/>
      <c r="I9" s="19" t="s">
        <v>582</v>
      </c>
      <c r="J9" s="18">
        <v>13</v>
      </c>
      <c r="K9" s="19"/>
      <c r="L9" s="19"/>
      <c r="M9" s="19"/>
      <c r="N9" s="19"/>
      <c r="O9" s="19"/>
      <c r="P9" s="19"/>
    </row>
    <row r="10" spans="1:16" ht="30" customHeight="1">
      <c r="A10" s="19" t="s">
        <v>583</v>
      </c>
      <c r="B10" s="18">
        <v>3</v>
      </c>
      <c r="C10" s="19"/>
      <c r="D10" s="19"/>
      <c r="E10" s="19"/>
      <c r="F10" s="19"/>
      <c r="G10" s="19"/>
      <c r="H10" s="19"/>
      <c r="I10" s="19" t="s">
        <v>584</v>
      </c>
      <c r="J10" s="18">
        <v>14</v>
      </c>
      <c r="K10" s="19"/>
      <c r="L10" s="19"/>
      <c r="M10" s="19"/>
      <c r="N10" s="19"/>
      <c r="O10" s="19"/>
      <c r="P10" s="19"/>
    </row>
    <row r="11" spans="1:16" ht="30" customHeight="1">
      <c r="A11" s="19" t="s">
        <v>585</v>
      </c>
      <c r="B11" s="18">
        <v>4</v>
      </c>
      <c r="C11" s="19"/>
      <c r="D11" s="19"/>
      <c r="E11" s="19"/>
      <c r="F11" s="19"/>
      <c r="G11" s="19"/>
      <c r="H11" s="19"/>
      <c r="I11" s="19" t="s">
        <v>586</v>
      </c>
      <c r="J11" s="18">
        <v>15</v>
      </c>
      <c r="K11" s="19"/>
      <c r="L11" s="19"/>
      <c r="M11" s="19"/>
      <c r="N11" s="19"/>
      <c r="O11" s="19"/>
      <c r="P11" s="19"/>
    </row>
    <row r="12" spans="1:16" ht="30" customHeight="1">
      <c r="A12" s="20" t="s">
        <v>587</v>
      </c>
      <c r="B12" s="18">
        <v>5</v>
      </c>
      <c r="C12" s="18"/>
      <c r="D12" s="18"/>
      <c r="E12" s="18"/>
      <c r="F12" s="18"/>
      <c r="G12" s="18"/>
      <c r="H12" s="19"/>
      <c r="I12" s="19" t="s">
        <v>588</v>
      </c>
      <c r="J12" s="18">
        <v>16</v>
      </c>
      <c r="K12" s="19"/>
      <c r="L12" s="19"/>
      <c r="M12" s="19"/>
      <c r="N12" s="19"/>
      <c r="O12" s="19"/>
      <c r="P12" s="19"/>
    </row>
    <row r="13" spans="1:16" ht="30" customHeight="1">
      <c r="A13" s="20" t="s">
        <v>589</v>
      </c>
      <c r="B13" s="18">
        <v>6</v>
      </c>
      <c r="C13" s="18"/>
      <c r="D13" s="18"/>
      <c r="E13" s="18"/>
      <c r="F13" s="18"/>
      <c r="G13" s="18"/>
      <c r="H13" s="19"/>
      <c r="I13" s="20" t="s">
        <v>590</v>
      </c>
      <c r="J13" s="18">
        <v>17</v>
      </c>
      <c r="K13" s="18"/>
      <c r="L13" s="18"/>
      <c r="M13" s="18" t="s">
        <v>591</v>
      </c>
      <c r="N13" s="18"/>
      <c r="O13" s="18"/>
      <c r="P13" s="18" t="s">
        <v>591</v>
      </c>
    </row>
    <row r="14" spans="1:16" ht="30" customHeight="1">
      <c r="A14" s="21"/>
      <c r="B14" s="18">
        <v>7</v>
      </c>
      <c r="C14" s="21"/>
      <c r="D14" s="21"/>
      <c r="E14" s="21"/>
      <c r="F14" s="21"/>
      <c r="G14" s="21"/>
      <c r="H14" s="21"/>
      <c r="I14" s="19" t="s">
        <v>592</v>
      </c>
      <c r="J14" s="18">
        <v>18</v>
      </c>
      <c r="K14" s="19"/>
      <c r="L14" s="19"/>
      <c r="M14" s="19"/>
      <c r="N14" s="19"/>
      <c r="O14" s="19"/>
      <c r="P14" s="19"/>
    </row>
    <row r="15" spans="1:16" ht="30" customHeight="1">
      <c r="A15" s="18"/>
      <c r="B15" s="18">
        <v>8</v>
      </c>
      <c r="C15" s="18"/>
      <c r="D15" s="18"/>
      <c r="E15" s="18"/>
      <c r="F15" s="18"/>
      <c r="G15" s="18"/>
      <c r="H15" s="19"/>
      <c r="I15" s="19"/>
      <c r="J15" s="18">
        <v>19</v>
      </c>
      <c r="K15" s="19"/>
      <c r="L15" s="19"/>
      <c r="M15" s="19"/>
      <c r="N15" s="19"/>
      <c r="O15" s="19"/>
      <c r="P15" s="19"/>
    </row>
    <row r="16" spans="1:16" ht="30" customHeight="1">
      <c r="A16" s="18" t="s">
        <v>593</v>
      </c>
      <c r="B16" s="18">
        <v>9</v>
      </c>
      <c r="C16" s="18"/>
      <c r="D16" s="18"/>
      <c r="E16" s="18"/>
      <c r="F16" s="18"/>
      <c r="G16" s="18"/>
      <c r="H16" s="19"/>
      <c r="I16" s="18" t="s">
        <v>594</v>
      </c>
      <c r="J16" s="18">
        <v>20</v>
      </c>
      <c r="K16" s="18"/>
      <c r="L16" s="18"/>
      <c r="M16" s="18"/>
      <c r="N16" s="19"/>
      <c r="O16" s="19"/>
      <c r="P16" s="19"/>
    </row>
    <row r="17" spans="1:16" ht="30" customHeight="1">
      <c r="A17" s="20" t="s">
        <v>595</v>
      </c>
      <c r="B17" s="18">
        <v>10</v>
      </c>
      <c r="C17" s="19"/>
      <c r="D17" s="19"/>
      <c r="E17" s="19"/>
      <c r="F17" s="19"/>
      <c r="G17" s="19"/>
      <c r="H17" s="19"/>
      <c r="I17" s="19" t="s">
        <v>596</v>
      </c>
      <c r="J17" s="18">
        <v>21</v>
      </c>
      <c r="K17" s="19"/>
      <c r="L17" s="19"/>
      <c r="M17" s="19"/>
      <c r="N17" s="18"/>
      <c r="O17" s="18"/>
      <c r="P17" s="18"/>
    </row>
    <row r="18" spans="1:16" ht="30" customHeight="1">
      <c r="A18" s="18" t="s">
        <v>597</v>
      </c>
      <c r="B18" s="18">
        <v>11</v>
      </c>
      <c r="C18" s="18"/>
      <c r="D18" s="18"/>
      <c r="E18" s="18"/>
      <c r="F18" s="18"/>
      <c r="G18" s="18"/>
      <c r="H18" s="19"/>
      <c r="I18" s="18" t="s">
        <v>598</v>
      </c>
      <c r="J18" s="18">
        <v>22</v>
      </c>
      <c r="K18" s="18"/>
      <c r="L18" s="18"/>
      <c r="M18" s="18"/>
      <c r="N18" s="18"/>
      <c r="O18" s="18"/>
      <c r="P18" s="19"/>
    </row>
    <row r="19" spans="1:16" ht="30" customHeight="1">
      <c r="A19" s="22" t="s">
        <v>599</v>
      </c>
      <c r="B19" s="23"/>
      <c r="C19" s="22"/>
      <c r="D19" s="22"/>
      <c r="E19" s="22"/>
      <c r="F19" s="1"/>
      <c r="G19" s="1"/>
      <c r="H19" s="1"/>
      <c r="I19" s="1"/>
      <c r="J19" s="23"/>
      <c r="K19" s="1"/>
      <c r="L19" s="1"/>
      <c r="M19" s="1"/>
      <c r="N19" s="1"/>
      <c r="O19" s="1"/>
      <c r="P19" s="1"/>
    </row>
  </sheetData>
  <sheetProtection/>
  <mergeCells count="11">
    <mergeCell ref="A2:P2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 horizontalCentered="1" verticalCentered="1"/>
  <pageMargins left="0.47" right="0.35" top="0.63" bottom="0.79" header="0.51" footer="0.51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123</cp:lastModifiedBy>
  <cp:lastPrinted>2017-02-22T02:24:45Z</cp:lastPrinted>
  <dcterms:created xsi:type="dcterms:W3CDTF">2006-02-13T05:15:25Z</dcterms:created>
  <dcterms:modified xsi:type="dcterms:W3CDTF">2017-03-03T03:53:53Z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